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Microfinanza\Downloads\"/>
    </mc:Choice>
  </mc:AlternateContent>
  <xr:revisionPtr revIDLastSave="0" documentId="8_{318E344F-C619-4F08-8060-26E1C75C5D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nel Interactivo" sheetId="3" r:id="rId1"/>
    <sheet name="Base" sheetId="1" r:id="rId2"/>
  </sheets>
  <definedNames>
    <definedName name="_xlnm._FilterDatabase" localSheetId="1" hidden="1">Base!$A$3:$S$3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 a="1"/>
  <c r="A12" i="3" s="1"/>
  <c r="G6" i="3" s="1"/>
  <c r="Z5" i="3" a="1"/>
  <c r="Z5" i="3" s="1"/>
  <c r="Y5" i="3" a="1"/>
  <c r="Y5" i="3" s="1"/>
  <c r="X5" i="3" a="1"/>
  <c r="X5" i="3" s="1"/>
  <c r="W5" i="3" a="1"/>
  <c r="W5" i="3" s="1"/>
  <c r="V5" i="3" a="1"/>
  <c r="V5" i="3" s="1"/>
  <c r="U5" i="3" a="1"/>
  <c r="U5" i="3" s="1"/>
  <c r="T5" i="3" a="1"/>
  <c r="T5" i="3" s="1"/>
  <c r="S5" i="3" a="1"/>
  <c r="S5" i="3" s="1"/>
  <c r="R5" i="3" a="1"/>
  <c r="R5" i="3" s="1"/>
  <c r="Q5" i="3" a="1"/>
  <c r="Q5" i="3" s="1"/>
  <c r="P5" i="3" a="1"/>
  <c r="P5" i="3" s="1"/>
  <c r="O5" i="3" a="1"/>
  <c r="O5" i="3" s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G4" i="3" l="1"/>
  <c r="G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Alexis Cabrera MFR</author>
  </authors>
  <commentList>
    <comment ref="C4" authorId="0" shapeId="0" xr:uid="{14A2F68B-44BF-4A21-82E6-EDC8709BDDDE}">
      <text>
        <r>
          <rPr>
            <b/>
            <sz val="9"/>
            <color indexed="81"/>
            <rFont val="Tahoma"/>
            <family val="2"/>
          </rPr>
          <t>MFR:</t>
        </r>
        <r>
          <rPr>
            <sz val="9"/>
            <color indexed="81"/>
            <rFont val="Tahoma"/>
            <family val="2"/>
          </rPr>
          <t xml:space="preserve">
Estado derivado del histórico: “Vigente” corresponde a la fecha más reciente por RUC y número de inscripción del valor; los registros anteriores se clasifican como “Histórica”.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<sst xmlns="http://schemas.openxmlformats.org/spreadsheetml/2006/main" count="819" uniqueCount="94">
  <si>
    <t>Panel Interactivo de Calificaciones de Riesgo</t>
  </si>
  <si>
    <t>Resumen</t>
  </si>
  <si>
    <t>RUC</t>
  </si>
  <si>
    <t>(Todos)</t>
  </si>
  <si>
    <t>Estado de la calificación</t>
  </si>
  <si>
    <t>Emisores</t>
  </si>
  <si>
    <t>RUCs</t>
  </si>
  <si>
    <t>Valores</t>
  </si>
  <si>
    <t>ISIN</t>
  </si>
  <si>
    <t>FechasCalificación</t>
  </si>
  <si>
    <t>Categorías</t>
  </si>
  <si>
    <t>Estados</t>
  </si>
  <si>
    <t>FechasActualización</t>
  </si>
  <si>
    <t>Años</t>
  </si>
  <si>
    <t>Instrumentos</t>
  </si>
  <si>
    <t>Calificadoras</t>
  </si>
  <si>
    <t>TiposCalificación</t>
  </si>
  <si>
    <t>Razón social</t>
  </si>
  <si>
    <t>(Todas)</t>
  </si>
  <si>
    <t>Fecha de última actualización</t>
  </si>
  <si>
    <t>Nombre del valor</t>
  </si>
  <si>
    <t>Año Comité</t>
  </si>
  <si>
    <t>Registros</t>
  </si>
  <si>
    <t>Código ISIN</t>
  </si>
  <si>
    <t>Tipo de instrumento</t>
  </si>
  <si>
    <r>
      <t xml:space="preserve">Elaboración: </t>
    </r>
    <r>
      <rPr>
        <b/>
        <sz val="8"/>
        <color rgb="FFC00000"/>
        <rFont val="Aptos Narrow"/>
        <family val="2"/>
      </rPr>
      <t>MFR</t>
    </r>
  </si>
  <si>
    <t>Fecha de calificación</t>
  </si>
  <si>
    <t>Tipo de Calificación</t>
  </si>
  <si>
    <t>Categoría de calificación</t>
  </si>
  <si>
    <t>Razón social / emisor</t>
  </si>
  <si>
    <t>Plazo</t>
  </si>
  <si>
    <t>Tipo de Renta</t>
  </si>
  <si>
    <t>Calificadora de Riesgos</t>
  </si>
  <si>
    <t>Fecha última actualización</t>
  </si>
  <si>
    <t>Reporte de Calificaciones de Riesgo Otorgadas</t>
  </si>
  <si>
    <t>Información del Emisor Sujeto a Calificación</t>
  </si>
  <si>
    <t>Identificación del Valor</t>
  </si>
  <si>
    <t>Detalle Histórico de las Calificaciones de Riesgo</t>
  </si>
  <si>
    <t>No. Inscripción Emisor</t>
  </si>
  <si>
    <t>Razón Social</t>
  </si>
  <si>
    <t>No. Inscripción Valor</t>
  </si>
  <si>
    <t>Denominación del valor</t>
  </si>
  <si>
    <t>Categoría de Calificación</t>
  </si>
  <si>
    <t>Fecha de Comité</t>
  </si>
  <si>
    <t>Obligatoria</t>
  </si>
  <si>
    <t>Voluntaria</t>
  </si>
  <si>
    <t>Segunda Calificación</t>
  </si>
  <si>
    <t>Credit Watch</t>
  </si>
  <si>
    <t>Tiempo que Permanece en Credit Watch</t>
  </si>
  <si>
    <t>Monto del Impago</t>
  </si>
  <si>
    <t>Fecha del Impago</t>
  </si>
  <si>
    <t>2020.Q.01.003009</t>
  </si>
  <si>
    <t>1190015110001</t>
  </si>
  <si>
    <t>Fideicomiso Mercantil Primera Titularización Cartera Consumo Prioritario – Cooperativa Padre Julián Lorente</t>
  </si>
  <si>
    <t>N.2020.Q.04.003034</t>
  </si>
  <si>
    <t>N/D</t>
  </si>
  <si>
    <t>Primera Titularización – Series A, B, C y D</t>
  </si>
  <si>
    <t>Series A-B: 1.080 días / Series C-D: 1.440 días</t>
  </si>
  <si>
    <t>Fija</t>
  </si>
  <si>
    <t>AAA-</t>
  </si>
  <si>
    <t>Inicial</t>
  </si>
  <si>
    <t>PCR</t>
  </si>
  <si>
    <t>Sí</t>
  </si>
  <si>
    <t>No</t>
  </si>
  <si>
    <t>-</t>
  </si>
  <si>
    <t>Revisión</t>
  </si>
  <si>
    <t>Seguimiento</t>
  </si>
  <si>
    <t>MFR</t>
  </si>
  <si>
    <t>2005.2.01.000269</t>
  </si>
  <si>
    <t>Furoiani Obras y Proyectos S.A.</t>
  </si>
  <si>
    <t>2020.G.02.002961</t>
  </si>
  <si>
    <t>EC-00DH-12-00I.0 / EC-00DH-12-00H.2</t>
  </si>
  <si>
    <t>Séptima Emisión de Obligaciones – Clases A y B</t>
  </si>
  <si>
    <t>Clase A: 1.440 días / Clase B: 1.800 días</t>
  </si>
  <si>
    <t>AA+</t>
  </si>
  <si>
    <t>Class International Rating</t>
  </si>
  <si>
    <t>GlobalRatings</t>
  </si>
  <si>
    <t>AA</t>
  </si>
  <si>
    <t>C</t>
  </si>
  <si>
    <t>2022.G.02.003439</t>
  </si>
  <si>
    <t>EC-00DH-12-00J.8</t>
  </si>
  <si>
    <t>Octava Emisión de Obligaciones – Clase 1</t>
  </si>
  <si>
    <t>1.440 días</t>
  </si>
  <si>
    <t>BB+</t>
  </si>
  <si>
    <t>2023.G.02.003679</t>
  </si>
  <si>
    <t>Cuarto Programa de Papel Comercial</t>
  </si>
  <si>
    <t>Valores &lt; 360 días / Programa: 720 días</t>
  </si>
  <si>
    <t>Fija (cero cupón)</t>
  </si>
  <si>
    <t>2025.G.02.004178</t>
  </si>
  <si>
    <t>EC-00DH-12-001.0</t>
  </si>
  <si>
    <t>Novena Emisión de Obligaciones de Largo Plazo – Clase Uno</t>
  </si>
  <si>
    <t>1.800 días</t>
  </si>
  <si>
    <t>B</t>
  </si>
  <si>
    <t>BBB+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</si>
</sst>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$#,##0.00"/>
    <numFmt numFmtId="166" formatCode="0000000000000"/>
  </numFmts>
  <fonts count="19">
    <font>
      <sz val="11"/>
      <color theme="1"/>
      <name val="Aptos Narrow"/>
    </font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rgb="FFFFFFFF"/>
      <name val="Aptos Narrow"/>
      <family val="2"/>
    </font>
    <font>
      <sz val="11"/>
      <color rgb="FF222222"/>
      <name val="Aptos Narrow"/>
      <family val="2"/>
    </font>
    <font>
      <sz val="10"/>
      <color theme="1"/>
      <name val="Aptos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Aptos Narrow"/>
      <family val="2"/>
    </font>
    <font>
      <sz val="8"/>
      <color rgb="FF1F4E78"/>
      <name val="Aptos Narrow"/>
      <family val="2"/>
    </font>
    <font>
      <sz val="8"/>
      <color theme="1"/>
      <name val="Aptos Narrow"/>
      <family val="2"/>
    </font>
    <font>
      <sz val="11"/>
      <color rgb="FFC00000"/>
      <name val="Aptos Narrow"/>
      <family val="2"/>
    </font>
    <font>
      <b/>
      <sz val="14"/>
      <color rgb="FFC00000"/>
      <name val="Aptos Narrow"/>
      <family val="2"/>
    </font>
    <font>
      <i/>
      <sz val="8"/>
      <color rgb="FFC00000"/>
      <name val="Aptos Narrow"/>
      <family val="2"/>
    </font>
    <font>
      <b/>
      <sz val="8"/>
      <color rgb="FFC00000"/>
      <name val="Aptos Narrow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92221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66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6" fontId="7" fillId="0" borderId="0" xfId="0" applyNumberFormat="1" applyFont="1" applyAlignment="1">
      <alignment vertical="center"/>
    </xf>
    <xf numFmtId="166" fontId="0" fillId="0" borderId="0" xfId="0" applyNumberFormat="1"/>
    <xf numFmtId="166" fontId="0" fillId="0" borderId="0" xfId="0" applyNumberFormat="1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2" fillId="0" borderId="0" xfId="0" applyFont="1"/>
    <xf numFmtId="166" fontId="12" fillId="0" borderId="0" xfId="0" applyNumberFormat="1" applyFont="1"/>
    <xf numFmtId="164" fontId="12" fillId="0" borderId="0" xfId="0" applyNumberFormat="1" applyFont="1"/>
    <xf numFmtId="0" fontId="2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9" fontId="17" fillId="8" borderId="0" xfId="1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0" fillId="0" borderId="0" xfId="0" applyProtection="1">
      <protection locked="0"/>
    </xf>
    <xf numFmtId="9" fontId="18" fillId="8" borderId="0" xfId="1" applyNumberFormat="1" applyFont="1" applyFill="1" applyAlignment="1" applyProtection="1">
      <alignment horizontal="center" vertical="center"/>
      <protection locked="0"/>
    </xf>
    <xf numFmtId="166" fontId="13" fillId="3" borderId="1" xfId="0" applyNumberFormat="1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0" fillId="7" borderId="0" xfId="0" applyFont="1" applyFill="1" applyAlignment="1" applyProtection="1">
      <alignment horizontal="left" vertical="center"/>
      <protection locked="0"/>
    </xf>
    <xf numFmtId="1" fontId="14" fillId="5" borderId="0" xfId="0" applyNumberFormat="1" applyFont="1" applyFill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left" vertical="center"/>
      <protection locked="0"/>
    </xf>
    <xf numFmtId="164" fontId="13" fillId="3" borderId="2" xfId="0" applyNumberFormat="1" applyFont="1" applyFill="1" applyBorder="1" applyAlignment="1" applyProtection="1">
      <alignment horizontal="left" vertical="center"/>
      <protection locked="0"/>
    </xf>
    <xf numFmtId="166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" fontId="13" fillId="3" borderId="2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vertical="top" wrapText="1"/>
      <protection locked="0"/>
    </xf>
    <xf numFmtId="9" fontId="18" fillId="8" borderId="0" xfId="1" applyNumberFormat="1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6" borderId="1" xfId="0" applyFont="1" applyFill="1" applyBorder="1" applyAlignment="1" applyProtection="1">
      <alignment vertical="center" wrapText="1"/>
      <protection locked="0"/>
    </xf>
    <xf numFmtId="0" fontId="3" fillId="6" borderId="2" xfId="0" applyFont="1" applyFill="1" applyBorder="1" applyAlignment="1" applyProtection="1">
      <alignment vertical="center" wrapText="1"/>
      <protection locked="0"/>
    </xf>
  </cellXfs>
  <cellStyles count="2">
    <cellStyle name="Normal" xfId="0" builtinId="0"/>
    <cellStyle name="Normal 2 2" xfId="1" xr:uid="{BD35A28E-A3A7-46F3-9EE9-394650940EAA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ptos Narrow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\$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\$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dd\-mmm\-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66" formatCode="0000000000000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37394</xdr:rowOff>
    </xdr:from>
    <xdr:to>
      <xdr:col>0</xdr:col>
      <xdr:colOff>847724</xdr:colOff>
      <xdr:row>0</xdr:row>
      <xdr:rowOff>362914</xdr:rowOff>
    </xdr:to>
    <xdr:pic>
      <xdr:nvPicPr>
        <xdr:cNvPr id="2" name="Imagen 1" descr="Home - MFR">
          <a:extLst>
            <a:ext uri="{FF2B5EF4-FFF2-40B4-BE49-F238E27FC236}">
              <a16:creationId xmlns:a16="http://schemas.microsoft.com/office/drawing/2014/main" id="{5214DDBB-F5E8-1CD2-5441-B44F896A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394"/>
          <a:ext cx="781049" cy="32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125506</xdr:colOff>
      <xdr:row>0</xdr:row>
      <xdr:rowOff>98611</xdr:rowOff>
    </xdr:from>
    <xdr:to>
      <xdr:col>0</xdr:col>
      <xdr:colOff>1192306</xdr:colOff>
      <xdr:row>1</xdr:row>
      <xdr:rowOff>208572</xdr:rowOff>
    </xdr:to>
    <xdr:pic>
      <xdr:nvPicPr>
        <xdr:cNvPr id="2" name="Imagen 1" descr="Home - MFR">
          <a:extLst>
            <a:ext uri="{FF2B5EF4-FFF2-40B4-BE49-F238E27FC236}">
              <a16:creationId xmlns:a16="http://schemas.microsoft.com/office/drawing/2014/main" id="{D8C48EC0-6E7C-43E3-928C-E3E50F54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06" y="98611"/>
          <a:ext cx="1066800" cy="441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6C4FA8-4227-40CA-8304-AFAFC4B35C16}" name="tblCalificacionesRiesgo" displayName="tblCalificacionesRiesgo" ref="A3:T46" totalsRowShown="0" headerRowDxfId="20">
  <autoFilter ref="A3:T46" xr:uid="{3A6C4FA8-4227-40CA-8304-AFAFC4B35C16}"/>
  <tableColumns count="20">
    <tableColumn id="1" xr3:uid="{BE13D28A-2B23-44C8-9E6B-66A3A3C27091}" name="No. Inscripción Emisor" dataDxfId="19"/>
    <tableColumn id="2" xr3:uid="{4AEFDB9E-F71C-4732-A1DB-2A7B9FB14390}" name="RUC" dataDxfId="18"/>
    <tableColumn id="3" xr3:uid="{71FF5AA8-F155-4186-8640-8AF8BB6F21EA}" name="Razón Social" dataDxfId="17"/>
    <tableColumn id="4" xr3:uid="{75889780-B8EB-4F20-8140-BAEC329C5F12}" name="No. Inscripción Valor" dataDxfId="16"/>
    <tableColumn id="5" xr3:uid="{88A90039-AB71-418B-AC8C-A5C422C023C6}" name="Código ISIN" dataDxfId="15"/>
    <tableColumn id="6" xr3:uid="{AA970A98-F9AF-45D4-BFB7-4147489C8B02}" name="Denominación del valor" dataDxfId="14"/>
    <tableColumn id="7" xr3:uid="{711D5EDF-2CDE-4DF2-B3F5-95F3456581F6}" name="Plazo" dataDxfId="13"/>
    <tableColumn id="8" xr3:uid="{99D2894D-61EF-429C-A0A4-988453E4CFC3}" name="Tipo de Renta" dataDxfId="12"/>
    <tableColumn id="9" xr3:uid="{FC19E3A6-11DA-42B3-859E-BF20A91D3B1C}" name="Categoría de Calificación" dataDxfId="11"/>
    <tableColumn id="10" xr3:uid="{53922C23-43F2-43D5-95AF-2919BD79777F}" name="Fecha de Comité" dataDxfId="10"/>
    <tableColumn id="11" xr3:uid="{5CD0C54D-B87C-4276-8BF3-9529E50687AC}" name="Tipo de Calificación" dataDxfId="9"/>
    <tableColumn id="12" xr3:uid="{EF069DD5-2FB7-48BD-B9F7-2EB978B6DF56}" name="Calificadora de Riesgos" dataDxfId="8"/>
    <tableColumn id="13" xr3:uid="{3FF29A00-1123-43E0-97D0-F2998EFD9E3C}" name="Obligatoria" dataDxfId="7"/>
    <tableColumn id="14" xr3:uid="{A48819E3-943D-4E9D-89E0-B4D9B8F4457C}" name="Voluntaria" dataDxfId="6"/>
    <tableColumn id="15" xr3:uid="{BBD79DF4-08E1-4B98-A5C2-DB5FFB52052C}" name="Segunda Calificación" dataDxfId="5"/>
    <tableColumn id="16" xr3:uid="{6052B3F8-DB04-4674-8308-3CF7AB7EC232}" name="Credit Watch" dataDxfId="4"/>
    <tableColumn id="17" xr3:uid="{00724EA3-5072-410D-BAF5-3C65011C4D0A}" name="Tiempo que Permanece en Credit Watch" dataDxfId="3"/>
    <tableColumn id="18" xr3:uid="{02B8385B-BF3E-4460-8C2D-F6AA24BB4426}" name="Monto del Impago" dataDxfId="2"/>
    <tableColumn id="19" xr3:uid="{11649056-04F2-420D-836F-EA907EAE8719}" name="Fecha del Impago" dataDxfId="1"/>
    <tableColumn id="20" xr3:uid="{40A87C9E-73FE-41D0-8325-07F69132FD19}" name="Año Comité" dataDxfId="0">
      <calculatedColumnFormula>YEAR(J4)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F53B83C-73B3-40A7-A6C1-FDCE1C925515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7dbaf6f2-14ef-4e43-9f75-166a8e58079d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D1D7-6576-484C-81F7-22AA91B8D560}">
  <sheetPr>
    <tabColor rgb="FFC00000"/>
  </sheetPr>
  <dimension ref="A1:Z204"/>
  <sheetViews>
    <sheetView showGridLines="0" tabSelected="1" zoomScale="55" zoomScaleNormal="55" workbookViewId="0">
      <pane ySplit="11" topLeftCell="A12" activePane="bottomLeft" state="frozen"/>
      <selection pane="bottomLeft" activeCell="E5" sqref="E5"/>
      <selection activeCell="C1" sqref="C1"/>
    </sheetView>
  </sheetViews>
  <sheetFormatPr defaultColWidth="11.42578125" defaultRowHeight="14.45"/>
  <cols>
    <col min="1" max="1" width="20.42578125" customWidth="1"/>
    <col min="2" max="2" width="42.5703125" customWidth="1"/>
    <col min="3" max="3" width="28.5703125" customWidth="1"/>
    <col min="4" max="4" width="51.85546875" customWidth="1"/>
    <col min="5" max="5" width="33.42578125" customWidth="1"/>
    <col min="6" max="6" width="23.42578125" customWidth="1"/>
    <col min="7" max="7" width="28.140625" customWidth="1"/>
    <col min="8" max="13" width="29" customWidth="1"/>
    <col min="14" max="26" width="10.85546875" hidden="1" customWidth="1"/>
  </cols>
  <sheetData>
    <row r="1" spans="1:26" s="35" customFormat="1" ht="33.6" customHeight="1"/>
    <row r="2" spans="1:26" s="35" customFormat="1"/>
    <row r="3" spans="1:26" s="35" customFormat="1" ht="34.35" customHeight="1">
      <c r="A3" s="47" t="s">
        <v>0</v>
      </c>
      <c r="B3" s="47"/>
      <c r="C3" s="47"/>
      <c r="D3" s="47"/>
      <c r="F3" s="36" t="s">
        <v>1</v>
      </c>
    </row>
    <row r="4" spans="1:26" s="35" customFormat="1" ht="27.95" customHeight="1">
      <c r="A4" s="50" t="s">
        <v>2</v>
      </c>
      <c r="B4" s="37" t="s">
        <v>3</v>
      </c>
      <c r="C4" s="50" t="s">
        <v>4</v>
      </c>
      <c r="D4" s="38" t="s">
        <v>3</v>
      </c>
      <c r="F4" s="39" t="s">
        <v>5</v>
      </c>
      <c r="G4" s="40">
        <f>IF(G6=0,0,COUNTA(_xlfn.UNIQUE(INDEX(_xlfn.ANCHORARRAY(A12),0,10))))</f>
        <v>4</v>
      </c>
      <c r="O4" s="35" t="s">
        <v>6</v>
      </c>
      <c r="P4" s="35" t="s">
        <v>5</v>
      </c>
      <c r="Q4" s="35" t="s">
        <v>7</v>
      </c>
      <c r="R4" s="35" t="s">
        <v>8</v>
      </c>
      <c r="S4" s="35" t="s">
        <v>9</v>
      </c>
      <c r="T4" s="35" t="s">
        <v>10</v>
      </c>
      <c r="U4" s="35" t="s">
        <v>11</v>
      </c>
      <c r="V4" s="35" t="s">
        <v>12</v>
      </c>
      <c r="W4" s="35" t="s">
        <v>13</v>
      </c>
      <c r="X4" s="35" t="s">
        <v>14</v>
      </c>
      <c r="Y4" s="35" t="s">
        <v>15</v>
      </c>
      <c r="Z4" s="35" t="s">
        <v>16</v>
      </c>
    </row>
    <row r="5" spans="1:26" s="35" customFormat="1" ht="27.95" customHeight="1">
      <c r="A5" s="51" t="s">
        <v>17</v>
      </c>
      <c r="B5" s="41" t="s">
        <v>18</v>
      </c>
      <c r="C5" s="51" t="s">
        <v>19</v>
      </c>
      <c r="D5" s="42" t="s">
        <v>18</v>
      </c>
      <c r="F5" s="39" t="s">
        <v>7</v>
      </c>
      <c r="G5" s="40">
        <f>IF(G6=0,0,COUNTA(_xlfn.UNIQUE(INDEX(_xlfn.ANCHORARRAY(A12),0,2))))</f>
        <v>2</v>
      </c>
      <c r="O5" s="43" t="str" cm="1">
        <f t="array" ref="O5:O7">_xlfn.VSTACK("(Todos)",_xlfn._xlws.SORT(_xlfn.UNIQUE(tblCalificacionesRiesgo[RUC])))</f>
        <v>(Todos)</v>
      </c>
      <c r="P5" s="35" t="str" cm="1">
        <f t="array" ref="P5:P7">_xlfn.VSTACK("(Todas)",_xlfn._xlws.SORT(_xlfn.UNIQUE(tblCalificacionesRiesgo[Razón Social])))</f>
        <v>(Todas)</v>
      </c>
      <c r="Q5" s="35" t="str" cm="1">
        <f t="array" ref="Q5:Q10">_xlfn.VSTACK("(Todos)",_xlfn._xlws.SORT(_xlfn.UNIQUE(tblCalificacionesRiesgo[Denominación del valor])))</f>
        <v>(Todos)</v>
      </c>
      <c r="R5" s="35" t="str" cm="1">
        <f t="array" ref="R5:R9">_xlfn.VSTACK("(Todos)",_xlfn._xlws.SORT(_xlfn.UNIQUE(tblCalificacionesRiesgo[Código ISIN])))</f>
        <v>(Todos)</v>
      </c>
      <c r="S5" s="44" t="str" cm="1">
        <f t="array" ref="S5:S41">_xlfn.VSTACK("(Todas)",_xlfn._xlws.SORT(_xlfn.UNIQUE(tblCalificacionesRiesgo[Fecha de Comité]),1,-1))</f>
        <v>(Todas)</v>
      </c>
      <c r="T5" s="35" t="str" cm="1">
        <f t="array" ref="T5:T12">_xlfn.VSTACK("(Todas)",_xlfn._xlws.SORT(_xlfn.UNIQUE(tblCalificacionesRiesgo[Categoría de Calificación])))</f>
        <v>(Todas)</v>
      </c>
      <c r="U5" s="35" t="str" cm="1">
        <f t="array" ref="U5:U7">_xlfn.VSTACK("(Todos)","Vigente","Histórica")</f>
        <v>(Todos)</v>
      </c>
      <c r="V5" s="44" t="str" cm="1">
        <f t="array" ref="V5:V9">_xlfn.LET(_xlpm.f,tblCalificacionesRiesgo[Fecha de Comité],_xlpm.r,tblCalificacionesRiesgo[RUC],_xlpm.i,tblCalificacionesRiesgo[No. Inscripción Valor],_xlpm.u,_xlfn.MAP(_xlpm.r,_xlpm.i,_xlfn.LAMBDA(_xlpm.rv,_xlpm.iv,_xlfn.MAXIFS(_xlpm.f,_xlpm.r,_xlpm.rv,_xlpm.i,_xlpm.iv))),_xlfn.VSTACK("(Todas)",_xlfn._xlws.SORT(_xlfn.UNIQUE(_xlpm.u),1,-1)))</f>
        <v>(Todas)</v>
      </c>
      <c r="W5" s="35" t="str" cm="1">
        <f t="array" ref="W5:W12">_xlfn.VSTACK("(Todos)",_xlfn._xlws.SORT(_xlfn.UNIQUE(tblCalificacionesRiesgo[Año Comité]),1,-1))</f>
        <v>(Todos)</v>
      </c>
      <c r="X5" s="35" t="str" cm="1">
        <f t="array" ref="X5:X8">_xlfn.LET(_xlpm.den,tblCalificacionesRiesgo[Denominación del valor],_xlpm.tipo,IF(ISNUMBER(SEARCH("Papel Comercial",_xlpm.den)),"Papel Comercial",IF(ISNUMBER(SEARCH("Titularización",_xlpm.den)),"Titularización",IF(ISNUMBER(SEARCH("Obligaciones",_xlpm.den)),"Obligaciones","Otro"))),_xlfn.VSTACK("(Todos)",_xlfn._xlws.SORT(_xlfn.UNIQUE(_xlpm.tipo))))</f>
        <v>(Todos)</v>
      </c>
      <c r="Y5" s="35" t="str" cm="1">
        <f t="array" ref="Y5:Y9">_xlfn.VSTACK("(Todas)",_xlfn._xlws.SORT(_xlfn.UNIQUE(tblCalificacionesRiesgo[Calificadora de Riesgos])))</f>
        <v>(Todas)</v>
      </c>
      <c r="Z5" s="35" t="str" cm="1">
        <f t="array" ref="Z5:Z8">_xlfn.VSTACK("(Todas)",_xlfn._xlws.SORT(_xlfn.UNIQUE(tblCalificacionesRiesgo[Tipo de Calificación])))</f>
        <v>(Todas)</v>
      </c>
    </row>
    <row r="6" spans="1:26" s="35" customFormat="1" ht="27.95" customHeight="1">
      <c r="A6" s="51" t="s">
        <v>20</v>
      </c>
      <c r="B6" s="41" t="s">
        <v>3</v>
      </c>
      <c r="C6" s="51" t="s">
        <v>21</v>
      </c>
      <c r="D6" s="45" t="s">
        <v>3</v>
      </c>
      <c r="F6" s="39" t="s">
        <v>22</v>
      </c>
      <c r="G6" s="40">
        <f>IF(A12="Sin registros",0,ROWS(_xlfn.ANCHORARRAY(A12)))</f>
        <v>43</v>
      </c>
      <c r="O6" s="43">
        <v>990183899001</v>
      </c>
      <c r="P6" s="35" t="str">
        <v>Fideicomiso Mercantil Primera Titularización Cartera Consumo Prioritario – Cooperativa Padre Julián Lorente</v>
      </c>
      <c r="Q6" s="35" t="str">
        <v>Cuarto Programa de Papel Comercial</v>
      </c>
      <c r="R6" s="35" t="str">
        <v>EC-00DH-12-001.0</v>
      </c>
      <c r="S6" s="44">
        <v>46164</v>
      </c>
      <c r="T6" s="35" t="str">
        <v>AA</v>
      </c>
      <c r="U6" s="35" t="str">
        <v>Vigente</v>
      </c>
      <c r="V6" s="44">
        <v>46164</v>
      </c>
      <c r="W6" s="35">
        <v>2026</v>
      </c>
      <c r="X6" s="35" t="str">
        <v>Obligaciones</v>
      </c>
      <c r="Y6" s="35" t="str">
        <v>Class International Rating</v>
      </c>
      <c r="Z6" s="35" t="str">
        <v>Inicial</v>
      </c>
    </row>
    <row r="7" spans="1:26" s="35" customFormat="1" ht="27.95" customHeight="1">
      <c r="A7" s="51" t="s">
        <v>23</v>
      </c>
      <c r="B7" s="41" t="s">
        <v>3</v>
      </c>
      <c r="C7" s="51" t="s">
        <v>24</v>
      </c>
      <c r="D7" s="41" t="s">
        <v>3</v>
      </c>
      <c r="F7" s="46" t="s">
        <v>25</v>
      </c>
      <c r="O7" s="43" t="str">
        <v>1190015110001</v>
      </c>
      <c r="P7" s="35" t="str">
        <v>Furoiani Obras y Proyectos S.A.</v>
      </c>
      <c r="Q7" s="35" t="str">
        <v>Novena Emisión de Obligaciones de Largo Plazo – Clase Uno</v>
      </c>
      <c r="R7" s="35" t="str">
        <v>EC-00DH-12-00I.0 / EC-00DH-12-00H.2</v>
      </c>
      <c r="S7" s="44">
        <v>45988</v>
      </c>
      <c r="T7" s="35" t="str">
        <v>AA+</v>
      </c>
      <c r="U7" s="35" t="str">
        <v>Histórica</v>
      </c>
      <c r="V7" s="44">
        <v>45988</v>
      </c>
      <c r="W7" s="35">
        <v>2025</v>
      </c>
      <c r="X7" s="35" t="str">
        <v>Papel Comercial</v>
      </c>
      <c r="Y7" s="35" t="str">
        <v>GlobalRatings</v>
      </c>
      <c r="Z7" s="35" t="str">
        <v>Revisión</v>
      </c>
    </row>
    <row r="8" spans="1:26" s="35" customFormat="1" ht="27.95" customHeight="1">
      <c r="A8" s="51" t="s">
        <v>26</v>
      </c>
      <c r="B8" s="42" t="s">
        <v>18</v>
      </c>
      <c r="C8" s="51" t="s">
        <v>27</v>
      </c>
      <c r="D8" s="41" t="s">
        <v>18</v>
      </c>
      <c r="O8" s="43"/>
      <c r="Q8" s="35" t="str">
        <v>Octava Emisión de Obligaciones – Clase 1</v>
      </c>
      <c r="R8" s="35" t="str">
        <v>EC-00DH-12-00J.8</v>
      </c>
      <c r="S8" s="44">
        <v>45866</v>
      </c>
      <c r="T8" s="35" t="str">
        <v>AAA-</v>
      </c>
      <c r="V8" s="44">
        <v>45866</v>
      </c>
      <c r="W8" s="35">
        <v>2024</v>
      </c>
      <c r="X8" s="35" t="str">
        <v>Titularización</v>
      </c>
      <c r="Y8" s="35" t="str">
        <v>MFR</v>
      </c>
      <c r="Z8" s="35" t="str">
        <v>Seguimiento</v>
      </c>
    </row>
    <row r="9" spans="1:26" s="35" customFormat="1" ht="30.6" customHeight="1">
      <c r="A9" s="51" t="s">
        <v>28</v>
      </c>
      <c r="B9" s="41" t="s">
        <v>18</v>
      </c>
      <c r="O9" s="43"/>
      <c r="Q9" s="35" t="str">
        <v>Primera Titularización – Series A, B, C y D</v>
      </c>
      <c r="R9" s="35" t="str">
        <v>N/D</v>
      </c>
      <c r="S9" s="44">
        <v>45807</v>
      </c>
      <c r="T9" s="35" t="str">
        <v>B</v>
      </c>
      <c r="V9" s="44">
        <v>45714</v>
      </c>
      <c r="W9" s="35">
        <v>2023</v>
      </c>
      <c r="Y9" s="35" t="str">
        <v>PCR</v>
      </c>
    </row>
    <row r="10" spans="1:26" s="28" customFormat="1" ht="10.5">
      <c r="B10" s="27"/>
      <c r="O10" s="29"/>
      <c r="Q10" s="28" t="str">
        <v>Séptima Emisión de Obligaciones – Clases A y B</v>
      </c>
      <c r="S10" s="30">
        <v>45714</v>
      </c>
      <c r="T10" s="28" t="str">
        <v>BB+</v>
      </c>
      <c r="V10" s="30"/>
      <c r="W10" s="28">
        <v>2022</v>
      </c>
    </row>
    <row r="11" spans="1:26" s="18" customFormat="1" ht="33.950000000000003" customHeight="1">
      <c r="A11" s="33" t="s">
        <v>2</v>
      </c>
      <c r="B11" s="33" t="s">
        <v>29</v>
      </c>
      <c r="C11" s="33" t="s">
        <v>23</v>
      </c>
      <c r="D11" s="33" t="s">
        <v>20</v>
      </c>
      <c r="E11" s="33" t="s">
        <v>30</v>
      </c>
      <c r="F11" s="33" t="s">
        <v>31</v>
      </c>
      <c r="G11" s="33" t="s">
        <v>28</v>
      </c>
      <c r="H11" s="33" t="s">
        <v>26</v>
      </c>
      <c r="I11" s="33" t="s">
        <v>27</v>
      </c>
      <c r="J11" s="33" t="s">
        <v>32</v>
      </c>
      <c r="K11" s="33" t="s">
        <v>24</v>
      </c>
      <c r="L11" s="33" t="s">
        <v>4</v>
      </c>
      <c r="M11" s="33" t="s">
        <v>33</v>
      </c>
      <c r="O11" s="21"/>
      <c r="S11" s="23">
        <v>45681</v>
      </c>
      <c r="T11" s="18" t="str">
        <v>BBB+</v>
      </c>
      <c r="V11" s="23"/>
      <c r="W11" s="18">
        <v>2021</v>
      </c>
    </row>
    <row r="12" spans="1:26">
      <c r="A12" s="26" cm="1">
        <f t="array" ref="A12:M54">_xlfn.LET(_xlpm.ruc,$B$4,_xlpm.emisor,$B$5,_xlpm.valor,$B$6,_xlpm.isin,$B$7,_xlpm.fechaCal,$B$8,_xlpm.categoria,$B$9,_xlpm.estadoFiltro,$D$4,_xlpm.fechaActFiltro,$D$5,_xlpm.ano,$D$6,_xlpm.tipoInst,$D$7,_xlpm.tipoCal,$D$8,_xlpm.fecha,tblCalificacionesRiesgo[Fecha de Comité],_xlpm.rucs,tblCalificacionesRiesgo[RUC],_xlpm.emisores,tblCalificacionesRiesgo[Razón Social],_xlpm.inscripciones,tblCalificacionesRiesgo[No. Inscripción Valor],_xlpm.den,tblCalificacionesRiesgo[Denominación del valor],_xlpm.isins,tblCalificacionesRiesgo[Código ISIN],_xlpm.cats,tblCalificacionesRiesgo[Categoría de Calificación],_xlpm.tiposCal,tblCalificacionesRiesgo[Tipo de Calificación],_xlpm.agencias,tblCalificacionesRiesgo[Calificadora de Riesgos],_xlpm.anos,tblCalificacionesRiesgo[Año Comité],_xlpm.tipo,IF(ISNUMBER(SEARCH("Papel Comercial",_xlpm.den)),"Papel Comercial",IF(ISNUMBER(SEARCH("Titularización",_xlpm.den)),"Titularización",IF(ISNUMBER(SEARCH("Obligaciones",_xlpm.den)),"Obligaciones","Otro"))),_xlpm.ult,_xlfn.MAP(_xlpm.rucs,_xlpm.inscripciones,_xlfn.LAMBDA(_xlpm.rv,_xlpm.iv,_xlfn.MAXIFS(_xlpm.fecha,_xlpm.rucs,_xlpm.rv,_xlpm.inscripciones,_xlpm.iv))),_xlpm.estado,IF(_xlpm.fecha=_xlpm.ult,"Vigente","Histórica"),_xlpm.criterio,((_xlpm.ruc="(Todos)")+(_xlpm.rucs=_xlpm.ruc))*((_xlpm.emisor="(Todas)")+(_xlpm.emisores=_xlpm.emisor))*((_xlpm.valor="(Todos)")+(_xlpm.den=_xlpm.valor))*((_xlpm.isin="(Todos)")+(_xlpm.isins=_xlpm.isin))*((_xlpm.fechaCal="(Todas)")+(_xlpm.fecha=_xlpm.fechaCal))*((_xlpm.categoria="(Todas)")+(_xlpm.cats=_xlpm.categoria))*((_xlpm.estadoFiltro="(Todos)")+(_xlpm.estado=_xlpm.estadoFiltro))*((_xlpm.fechaActFiltro="(Todas)")+(_xlpm.ult=_xlpm.fechaActFiltro))*((_xlpm.ano="(Todos)")+(_xlpm.anos=_xlpm.ano))*((_xlpm.tipoInst="(Todos)")+(_xlpm.tipo=_xlpm.tipoInst))*((_xlpm.tipoCal="(Todas)")+(_xlpm.tiposCal=_xlpm.tipoCal)),_xlpm.salida,CHOOSE({1,2,3,4,5,6,7,8,9,10,11,12,13},_xlpm.rucs,_xlpm.emisores,_xlpm.isins,_xlpm.den,tblCalificacionesRiesgo[Plazo],tblCalificacionesRiesgo[Tipo de Renta],_xlpm.cats,_xlpm.fecha,_xlpm.tiposCal,_xlpm.agencias,_xlpm.tipo,_xlpm.estado,_xlpm.ult),IFERROR(_xlfn._xlws.SORT(_xlfn._xlws.FILTER(_xlpm.salida,_xlpm.criterio),8,-1),{"Sin registros","","","","","","","","","","","",""}))</f>
        <v>990183899001</v>
      </c>
      <c r="B12" s="25" t="str">
        <v>Furoiani Obras y Proyectos S.A.</v>
      </c>
      <c r="C12" s="25" t="str">
        <v>EC-00DH-12-00J.8</v>
      </c>
      <c r="D12" s="25" t="str">
        <v>Octava Emisión de Obligaciones – Clase 1</v>
      </c>
      <c r="E12" s="25" t="str">
        <v>1.440 días</v>
      </c>
      <c r="F12" s="25" t="str">
        <v>Fija</v>
      </c>
      <c r="G12" s="25" t="str">
        <v>BB+</v>
      </c>
      <c r="H12" s="34">
        <v>46164</v>
      </c>
      <c r="I12" s="25" t="str">
        <v>Revisión</v>
      </c>
      <c r="J12" s="25" t="str">
        <v>MFR</v>
      </c>
      <c r="K12" s="25" t="str">
        <v>Obligaciones</v>
      </c>
      <c r="L12" s="25" t="str">
        <v>Vigente</v>
      </c>
      <c r="M12" s="24">
        <v>46164</v>
      </c>
      <c r="O12" s="20"/>
      <c r="S12" s="22">
        <v>45643</v>
      </c>
      <c r="T12" t="str">
        <v>C</v>
      </c>
      <c r="V12" s="22"/>
      <c r="W12">
        <v>2020</v>
      </c>
    </row>
    <row r="13" spans="1:26">
      <c r="A13" s="26">
        <v>990183899001</v>
      </c>
      <c r="B13" s="25" t="str">
        <v>Furoiani Obras y Proyectos S.A.</v>
      </c>
      <c r="C13" s="25" t="str">
        <v>EC-00DH-12-001.0</v>
      </c>
      <c r="D13" s="25" t="str">
        <v>Novena Emisión de Obligaciones de Largo Plazo – Clase Uno</v>
      </c>
      <c r="E13" s="25" t="str">
        <v>1.800 días</v>
      </c>
      <c r="F13" s="25" t="str">
        <v>Fija</v>
      </c>
      <c r="G13" s="25" t="str">
        <v>BBB+</v>
      </c>
      <c r="H13" s="34">
        <v>46164</v>
      </c>
      <c r="I13" s="25" t="str">
        <v>Revisión</v>
      </c>
      <c r="J13" s="25" t="str">
        <v>MFR</v>
      </c>
      <c r="K13" s="25" t="str">
        <v>Obligaciones</v>
      </c>
      <c r="L13" s="25" t="str">
        <v>Vigente</v>
      </c>
      <c r="M13" s="24">
        <v>46164</v>
      </c>
      <c r="O13" s="20"/>
      <c r="S13" s="22">
        <v>45617</v>
      </c>
      <c r="V13" s="22"/>
    </row>
    <row r="14" spans="1:26">
      <c r="A14" s="26">
        <v>990183899001</v>
      </c>
      <c r="B14" s="25" t="str">
        <v>Furoiani Obras y Proyectos S.A.</v>
      </c>
      <c r="C14" s="25" t="str">
        <v>EC-00DH-12-00I.0 / EC-00DH-12-00H.2</v>
      </c>
      <c r="D14" s="25" t="str">
        <v>Séptima Emisión de Obligaciones – Clases A y B</v>
      </c>
      <c r="E14" s="25" t="str">
        <v>Clase A: 1.440 días / Clase B: 1.800 días</v>
      </c>
      <c r="F14" s="25" t="str">
        <v>Fija</v>
      </c>
      <c r="G14" s="25" t="str">
        <v>C</v>
      </c>
      <c r="H14" s="34">
        <v>45988</v>
      </c>
      <c r="I14" s="25" t="str">
        <v>Revisión</v>
      </c>
      <c r="J14" s="25" t="str">
        <v>MFR</v>
      </c>
      <c r="K14" s="25" t="str">
        <v>Obligaciones</v>
      </c>
      <c r="L14" s="25" t="str">
        <v>Vigente</v>
      </c>
      <c r="M14" s="24">
        <v>45988</v>
      </c>
      <c r="O14" s="20"/>
      <c r="S14" s="22">
        <v>45533</v>
      </c>
      <c r="V14" s="22"/>
    </row>
    <row r="15" spans="1:26">
      <c r="A15" s="26">
        <v>990183899001</v>
      </c>
      <c r="B15" s="25" t="str">
        <v>Furoiani Obras y Proyectos S.A.</v>
      </c>
      <c r="C15" s="25" t="str">
        <v>EC-00DH-12-00J.8</v>
      </c>
      <c r="D15" s="25" t="str">
        <v>Octava Emisión de Obligaciones – Clase 1</v>
      </c>
      <c r="E15" s="25" t="str">
        <v>1.440 días</v>
      </c>
      <c r="F15" s="25" t="str">
        <v>Fija</v>
      </c>
      <c r="G15" s="25" t="str">
        <v>C</v>
      </c>
      <c r="H15" s="34">
        <v>45988</v>
      </c>
      <c r="I15" s="25" t="str">
        <v>Revisión</v>
      </c>
      <c r="J15" s="25" t="str">
        <v>MFR</v>
      </c>
      <c r="K15" s="25" t="str">
        <v>Obligaciones</v>
      </c>
      <c r="L15" s="25" t="str">
        <v>Histórica</v>
      </c>
      <c r="M15" s="24">
        <v>46164</v>
      </c>
      <c r="O15" s="20"/>
      <c r="S15" s="22">
        <v>45503</v>
      </c>
      <c r="V15" s="22"/>
    </row>
    <row r="16" spans="1:26">
      <c r="A16" s="26">
        <v>990183899001</v>
      </c>
      <c r="B16" s="25" t="str">
        <v>Furoiani Obras y Proyectos S.A.</v>
      </c>
      <c r="C16" s="25" t="str">
        <v>EC-00DH-12-001.0</v>
      </c>
      <c r="D16" s="25" t="str">
        <v>Novena Emisión de Obligaciones de Largo Plazo – Clase Uno</v>
      </c>
      <c r="E16" s="25" t="str">
        <v>1.800 días</v>
      </c>
      <c r="F16" s="25" t="str">
        <v>Fija</v>
      </c>
      <c r="G16" s="25" t="str">
        <v>B</v>
      </c>
      <c r="H16" s="34">
        <v>45988</v>
      </c>
      <c r="I16" s="25" t="str">
        <v>Revisión</v>
      </c>
      <c r="J16" s="25" t="str">
        <v>MFR</v>
      </c>
      <c r="K16" s="25" t="str">
        <v>Obligaciones</v>
      </c>
      <c r="L16" s="25" t="str">
        <v>Histórica</v>
      </c>
      <c r="M16" s="24">
        <v>46164</v>
      </c>
      <c r="O16" s="20"/>
      <c r="S16" s="22">
        <v>45467</v>
      </c>
      <c r="V16" s="22"/>
    </row>
    <row r="17" spans="1:22">
      <c r="A17" s="26" t="str">
        <v>1190015110001</v>
      </c>
      <c r="B17" s="25" t="str">
        <v>Fideicomiso Mercantil Primera Titularización Cartera Consumo Prioritario – Cooperativa Padre Julián Lorente</v>
      </c>
      <c r="C17" s="25" t="str">
        <v>N/D</v>
      </c>
      <c r="D17" s="25" t="str">
        <v>Primera Titularización – Series A, B, C y D</v>
      </c>
      <c r="E17" s="25" t="str">
        <v>Series A-B: 1.080 días / Series C-D: 1.440 días</v>
      </c>
      <c r="F17" s="25" t="str">
        <v>Fija</v>
      </c>
      <c r="G17" s="25" t="str">
        <v>AAA-</v>
      </c>
      <c r="H17" s="34">
        <v>45866</v>
      </c>
      <c r="I17" s="25" t="str">
        <v>Revisión</v>
      </c>
      <c r="J17" s="25" t="str">
        <v>MFR</v>
      </c>
      <c r="K17" s="25" t="str">
        <v>Titularización</v>
      </c>
      <c r="L17" s="25" t="str">
        <v>Vigente</v>
      </c>
      <c r="M17" s="24">
        <v>45866</v>
      </c>
      <c r="O17" s="20"/>
      <c r="S17" s="22">
        <v>45379</v>
      </c>
      <c r="V17" s="22"/>
    </row>
    <row r="18" spans="1:22">
      <c r="A18" s="26">
        <v>990183899001</v>
      </c>
      <c r="B18" s="25" t="str">
        <v>Furoiani Obras y Proyectos S.A.</v>
      </c>
      <c r="C18" s="25" t="str">
        <v>EC-00DH-12-00I.0 / EC-00DH-12-00H.2</v>
      </c>
      <c r="D18" s="25" t="str">
        <v>Séptima Emisión de Obligaciones – Clases A y B</v>
      </c>
      <c r="E18" s="25" t="str">
        <v>Clase A: 1.440 días / Clase B: 1.800 días</v>
      </c>
      <c r="F18" s="25" t="str">
        <v>Fija</v>
      </c>
      <c r="G18" s="25" t="str">
        <v>C</v>
      </c>
      <c r="H18" s="34">
        <v>45807</v>
      </c>
      <c r="I18" s="25" t="str">
        <v>Revisión</v>
      </c>
      <c r="J18" s="25" t="str">
        <v>MFR</v>
      </c>
      <c r="K18" s="25" t="str">
        <v>Obligaciones</v>
      </c>
      <c r="L18" s="25" t="str">
        <v>Histórica</v>
      </c>
      <c r="M18" s="24">
        <v>45988</v>
      </c>
      <c r="O18" s="20"/>
      <c r="S18" s="22">
        <v>45343</v>
      </c>
      <c r="V18" s="22"/>
    </row>
    <row r="19" spans="1:22">
      <c r="A19" s="26">
        <v>990183899001</v>
      </c>
      <c r="B19" s="25" t="str">
        <v>Furoiani Obras y Proyectos S.A.</v>
      </c>
      <c r="C19" s="25" t="str">
        <v>EC-00DH-12-00J.8</v>
      </c>
      <c r="D19" s="25" t="str">
        <v>Octava Emisión de Obligaciones – Clase 1</v>
      </c>
      <c r="E19" s="25" t="str">
        <v>1.440 días</v>
      </c>
      <c r="F19" s="25" t="str">
        <v>Fija</v>
      </c>
      <c r="G19" s="25" t="str">
        <v>C</v>
      </c>
      <c r="H19" s="34">
        <v>45807</v>
      </c>
      <c r="I19" s="25" t="str">
        <v>Revisión</v>
      </c>
      <c r="J19" s="25" t="str">
        <v>MFR</v>
      </c>
      <c r="K19" s="25" t="str">
        <v>Obligaciones</v>
      </c>
      <c r="L19" s="25" t="str">
        <v>Histórica</v>
      </c>
      <c r="M19" s="24">
        <v>46164</v>
      </c>
      <c r="O19" s="20"/>
      <c r="S19" s="22">
        <v>45322</v>
      </c>
      <c r="V19" s="22"/>
    </row>
    <row r="20" spans="1:22">
      <c r="A20" s="26">
        <v>990183899001</v>
      </c>
      <c r="B20" s="25" t="str">
        <v>Furoiani Obras y Proyectos S.A.</v>
      </c>
      <c r="C20" s="25" t="str">
        <v>EC-00DH-12-001.0</v>
      </c>
      <c r="D20" s="25" t="str">
        <v>Novena Emisión de Obligaciones de Largo Plazo – Clase Uno</v>
      </c>
      <c r="E20" s="25" t="str">
        <v>1.800 días</v>
      </c>
      <c r="F20" s="25" t="str">
        <v>Fija</v>
      </c>
      <c r="G20" s="25" t="str">
        <v>B</v>
      </c>
      <c r="H20" s="34">
        <v>45807</v>
      </c>
      <c r="I20" s="25" t="str">
        <v>Revisión</v>
      </c>
      <c r="J20" s="25" t="str">
        <v>MFR</v>
      </c>
      <c r="K20" s="25" t="str">
        <v>Obligaciones</v>
      </c>
      <c r="L20" s="25" t="str">
        <v>Histórica</v>
      </c>
      <c r="M20" s="24">
        <v>46164</v>
      </c>
      <c r="O20" s="20"/>
      <c r="S20" s="22">
        <v>45261</v>
      </c>
      <c r="V20" s="22"/>
    </row>
    <row r="21" spans="1:22">
      <c r="A21" s="26">
        <v>990183899001</v>
      </c>
      <c r="B21" s="25" t="str">
        <v>Furoiani Obras y Proyectos S.A.</v>
      </c>
      <c r="C21" s="25" t="str">
        <v>EC-00DH-12-00J.8</v>
      </c>
      <c r="D21" s="25" t="str">
        <v>Octava Emisión de Obligaciones – Clase 1</v>
      </c>
      <c r="E21" s="25" t="str">
        <v>1.440 días</v>
      </c>
      <c r="F21" s="25" t="str">
        <v>Fija</v>
      </c>
      <c r="G21" s="25" t="str">
        <v>AA</v>
      </c>
      <c r="H21" s="34">
        <v>45714</v>
      </c>
      <c r="I21" s="25" t="str">
        <v>Revisión</v>
      </c>
      <c r="J21" s="25" t="str">
        <v>MFR</v>
      </c>
      <c r="K21" s="25" t="str">
        <v>Obligaciones</v>
      </c>
      <c r="L21" s="25" t="str">
        <v>Histórica</v>
      </c>
      <c r="M21" s="24">
        <v>46164</v>
      </c>
      <c r="O21" s="20"/>
      <c r="S21" s="22">
        <v>45191</v>
      </c>
      <c r="V21" s="22"/>
    </row>
    <row r="22" spans="1:22">
      <c r="A22" s="26">
        <v>990183899001</v>
      </c>
      <c r="B22" s="25" t="str">
        <v>Furoiani Obras y Proyectos S.A.</v>
      </c>
      <c r="C22" s="25" t="str">
        <v>N/D</v>
      </c>
      <c r="D22" s="25" t="str">
        <v>Cuarto Programa de Papel Comercial</v>
      </c>
      <c r="E22" s="25" t="str">
        <v>Valores &lt; 360 días / Programa: 720 días</v>
      </c>
      <c r="F22" s="25" t="str">
        <v>Fija (cero cupón)</v>
      </c>
      <c r="G22" s="25" t="str">
        <v>AA</v>
      </c>
      <c r="H22" s="34">
        <v>45714</v>
      </c>
      <c r="I22" s="25" t="str">
        <v>Revisión</v>
      </c>
      <c r="J22" s="25" t="str">
        <v>MFR</v>
      </c>
      <c r="K22" s="25" t="str">
        <v>Papel Comercial</v>
      </c>
      <c r="L22" s="25" t="str">
        <v>Vigente</v>
      </c>
      <c r="M22" s="24">
        <v>45714</v>
      </c>
      <c r="O22" s="20"/>
      <c r="S22" s="22">
        <v>45169</v>
      </c>
      <c r="V22" s="22"/>
    </row>
    <row r="23" spans="1:22">
      <c r="A23" s="26" t="str">
        <v>1190015110001</v>
      </c>
      <c r="B23" s="25" t="str">
        <v>Fideicomiso Mercantil Primera Titularización Cartera Consumo Prioritario – Cooperativa Padre Julián Lorente</v>
      </c>
      <c r="C23" s="25" t="str">
        <v>N/D</v>
      </c>
      <c r="D23" s="25" t="str">
        <v>Primera Titularización – Series A, B, C y D</v>
      </c>
      <c r="E23" s="25" t="str">
        <v>Series A-B: 1.080 días / Series C-D: 1.440 días</v>
      </c>
      <c r="F23" s="25" t="str">
        <v>Fija</v>
      </c>
      <c r="G23" s="25" t="str">
        <v>AAA-</v>
      </c>
      <c r="H23" s="34">
        <v>45681</v>
      </c>
      <c r="I23" s="25" t="str">
        <v>Revisión</v>
      </c>
      <c r="J23" s="25" t="str">
        <v>MFR</v>
      </c>
      <c r="K23" s="25" t="str">
        <v>Titularización</v>
      </c>
      <c r="L23" s="25" t="str">
        <v>Histórica</v>
      </c>
      <c r="M23" s="24">
        <v>45866</v>
      </c>
      <c r="O23" s="20"/>
      <c r="S23" s="22">
        <v>45131</v>
      </c>
      <c r="V23" s="22"/>
    </row>
    <row r="24" spans="1:22">
      <c r="A24" s="26">
        <v>990183899001</v>
      </c>
      <c r="B24" s="25" t="str">
        <v>Furoiani Obras y Proyectos S.A.</v>
      </c>
      <c r="C24" s="25" t="str">
        <v>EC-00DH-12-001.0</v>
      </c>
      <c r="D24" s="25" t="str">
        <v>Novena Emisión de Obligaciones de Largo Plazo – Clase Uno</v>
      </c>
      <c r="E24" s="25" t="str">
        <v>1.800 días</v>
      </c>
      <c r="F24" s="25" t="str">
        <v>Fija</v>
      </c>
      <c r="G24" s="25" t="str">
        <v>AA</v>
      </c>
      <c r="H24" s="34">
        <v>45643</v>
      </c>
      <c r="I24" s="25" t="str">
        <v>Inicial</v>
      </c>
      <c r="J24" s="25" t="str">
        <v>MFR</v>
      </c>
      <c r="K24" s="25" t="str">
        <v>Obligaciones</v>
      </c>
      <c r="L24" s="25" t="str">
        <v>Histórica</v>
      </c>
      <c r="M24" s="24">
        <v>46164</v>
      </c>
      <c r="O24" s="20"/>
      <c r="S24" s="22">
        <v>45086</v>
      </c>
      <c r="V24" s="22"/>
    </row>
    <row r="25" spans="1:22">
      <c r="A25" s="26">
        <v>990183899001</v>
      </c>
      <c r="B25" s="25" t="str">
        <v>Furoiani Obras y Proyectos S.A.</v>
      </c>
      <c r="C25" s="25" t="str">
        <v>EC-00DH-12-00I.0 / EC-00DH-12-00H.2</v>
      </c>
      <c r="D25" s="25" t="str">
        <v>Séptima Emisión de Obligaciones – Clases A y B</v>
      </c>
      <c r="E25" s="25" t="str">
        <v>Clase A: 1.440 días / Clase B: 1.800 días</v>
      </c>
      <c r="F25" s="25" t="str">
        <v>Fija</v>
      </c>
      <c r="G25" s="25" t="str">
        <v>AA</v>
      </c>
      <c r="H25" s="34">
        <v>45617</v>
      </c>
      <c r="I25" s="25" t="str">
        <v>Revisión</v>
      </c>
      <c r="J25" s="25" t="str">
        <v>MFR</v>
      </c>
      <c r="K25" s="25" t="str">
        <v>Obligaciones</v>
      </c>
      <c r="L25" s="25" t="str">
        <v>Histórica</v>
      </c>
      <c r="M25" s="24">
        <v>45988</v>
      </c>
      <c r="O25" s="20"/>
      <c r="S25" s="22">
        <v>45016</v>
      </c>
      <c r="V25" s="22"/>
    </row>
    <row r="26" spans="1:22">
      <c r="A26" s="26">
        <v>990183899001</v>
      </c>
      <c r="B26" s="25" t="str">
        <v>Furoiani Obras y Proyectos S.A.</v>
      </c>
      <c r="C26" s="25" t="str">
        <v>EC-00DH-12-00J.8</v>
      </c>
      <c r="D26" s="25" t="str">
        <v>Octava Emisión de Obligaciones – Clase 1</v>
      </c>
      <c r="E26" s="25" t="str">
        <v>1.440 días</v>
      </c>
      <c r="F26" s="25" t="str">
        <v>Fija</v>
      </c>
      <c r="G26" s="25" t="str">
        <v>AA+</v>
      </c>
      <c r="H26" s="34">
        <v>45533</v>
      </c>
      <c r="I26" s="25" t="str">
        <v>Seguimiento</v>
      </c>
      <c r="J26" s="25" t="str">
        <v>MFR</v>
      </c>
      <c r="K26" s="25" t="str">
        <v>Obligaciones</v>
      </c>
      <c r="L26" s="25" t="str">
        <v>Histórica</v>
      </c>
      <c r="M26" s="24">
        <v>46164</v>
      </c>
      <c r="O26" s="20"/>
      <c r="S26" s="22">
        <v>44985</v>
      </c>
      <c r="V26" s="22"/>
    </row>
    <row r="27" spans="1:22">
      <c r="A27" s="26">
        <v>990183899001</v>
      </c>
      <c r="B27" s="25" t="str">
        <v>Furoiani Obras y Proyectos S.A.</v>
      </c>
      <c r="C27" s="25" t="str">
        <v>N/D</v>
      </c>
      <c r="D27" s="25" t="str">
        <v>Cuarto Programa de Papel Comercial</v>
      </c>
      <c r="E27" s="25" t="str">
        <v>Valores &lt; 360 días / Programa: 720 días</v>
      </c>
      <c r="F27" s="25" t="str">
        <v>Fija (cero cupón)</v>
      </c>
      <c r="G27" s="25" t="str">
        <v>AA+</v>
      </c>
      <c r="H27" s="34">
        <v>45533</v>
      </c>
      <c r="I27" s="25" t="str">
        <v>Seguimiento</v>
      </c>
      <c r="J27" s="25" t="str">
        <v>MFR</v>
      </c>
      <c r="K27" s="25" t="str">
        <v>Papel Comercial</v>
      </c>
      <c r="L27" s="25" t="str">
        <v>Histórica</v>
      </c>
      <c r="M27" s="24">
        <v>45714</v>
      </c>
      <c r="O27" s="20"/>
      <c r="S27" s="22">
        <v>44946</v>
      </c>
      <c r="V27" s="22"/>
    </row>
    <row r="28" spans="1:22">
      <c r="A28" s="26" t="str">
        <v>1190015110001</v>
      </c>
      <c r="B28" s="25" t="str">
        <v>Fideicomiso Mercantil Primera Titularización Cartera Consumo Prioritario – Cooperativa Padre Julián Lorente</v>
      </c>
      <c r="C28" s="25" t="str">
        <v>N/D</v>
      </c>
      <c r="D28" s="25" t="str">
        <v>Primera Titularización – Series A, B, C y D</v>
      </c>
      <c r="E28" s="25" t="str">
        <v>Series A-B: 1.080 días / Series C-D: 1.440 días</v>
      </c>
      <c r="F28" s="25" t="str">
        <v>Fija</v>
      </c>
      <c r="G28" s="25" t="str">
        <v>AAA-</v>
      </c>
      <c r="H28" s="34">
        <v>45503</v>
      </c>
      <c r="I28" s="25" t="str">
        <v>Revisión</v>
      </c>
      <c r="J28" s="25" t="str">
        <v>MFR</v>
      </c>
      <c r="K28" s="25" t="str">
        <v>Titularización</v>
      </c>
      <c r="L28" s="25" t="str">
        <v>Histórica</v>
      </c>
      <c r="M28" s="24">
        <v>45866</v>
      </c>
      <c r="O28" s="20"/>
      <c r="S28" s="22">
        <v>44904</v>
      </c>
      <c r="V28" s="22"/>
    </row>
    <row r="29" spans="1:22">
      <c r="A29" s="26">
        <v>990183899001</v>
      </c>
      <c r="B29" s="25" t="str">
        <v>Furoiani Obras y Proyectos S.A.</v>
      </c>
      <c r="C29" s="25" t="str">
        <v>EC-00DH-12-00I.0 / EC-00DH-12-00H.2</v>
      </c>
      <c r="D29" s="25" t="str">
        <v>Séptima Emisión de Obligaciones – Clases A y B</v>
      </c>
      <c r="E29" s="25" t="str">
        <v>Clase A: 1.440 días / Clase B: 1.800 días</v>
      </c>
      <c r="F29" s="25" t="str">
        <v>Fija</v>
      </c>
      <c r="G29" s="25" t="str">
        <v>AA+</v>
      </c>
      <c r="H29" s="34">
        <v>45467</v>
      </c>
      <c r="I29" s="25" t="str">
        <v>Seguimiento</v>
      </c>
      <c r="J29" s="25" t="str">
        <v>MFR</v>
      </c>
      <c r="K29" s="25" t="str">
        <v>Obligaciones</v>
      </c>
      <c r="L29" s="25" t="str">
        <v>Histórica</v>
      </c>
      <c r="M29" s="24">
        <v>45988</v>
      </c>
      <c r="O29" s="20"/>
      <c r="S29" s="22">
        <v>44819</v>
      </c>
      <c r="V29" s="22"/>
    </row>
    <row r="30" spans="1:22">
      <c r="A30" s="26">
        <v>990183899001</v>
      </c>
      <c r="B30" s="25" t="str">
        <v>Furoiani Obras y Proyectos S.A.</v>
      </c>
      <c r="C30" s="25" t="str">
        <v>N/D</v>
      </c>
      <c r="D30" s="25" t="str">
        <v>Cuarto Programa de Papel Comercial</v>
      </c>
      <c r="E30" s="25" t="str">
        <v>Valores &lt; 360 días / Programa: 720 días</v>
      </c>
      <c r="F30" s="25" t="str">
        <v>Fija (cero cupón)</v>
      </c>
      <c r="G30" s="25" t="str">
        <v>AA+</v>
      </c>
      <c r="H30" s="34">
        <v>45379</v>
      </c>
      <c r="I30" s="25" t="str">
        <v>Revisión</v>
      </c>
      <c r="J30" s="25" t="str">
        <v>GlobalRatings</v>
      </c>
      <c r="K30" s="25" t="str">
        <v>Papel Comercial</v>
      </c>
      <c r="L30" s="25" t="str">
        <v>Histórica</v>
      </c>
      <c r="M30" s="24">
        <v>45714</v>
      </c>
      <c r="O30" s="20"/>
      <c r="S30" s="22">
        <v>44804</v>
      </c>
      <c r="V30" s="22"/>
    </row>
    <row r="31" spans="1:22">
      <c r="A31" s="26">
        <v>990183899001</v>
      </c>
      <c r="B31" s="25" t="str">
        <v>Furoiani Obras y Proyectos S.A.</v>
      </c>
      <c r="C31" s="25" t="str">
        <v>EC-00DH-12-00J.8</v>
      </c>
      <c r="D31" s="25" t="str">
        <v>Octava Emisión de Obligaciones – Clase 1</v>
      </c>
      <c r="E31" s="25" t="str">
        <v>1.440 días</v>
      </c>
      <c r="F31" s="25" t="str">
        <v>Fija</v>
      </c>
      <c r="G31" s="25" t="str">
        <v>AA+</v>
      </c>
      <c r="H31" s="34">
        <v>45343</v>
      </c>
      <c r="I31" s="25" t="str">
        <v>Revisión</v>
      </c>
      <c r="J31" s="25" t="str">
        <v>GlobalRatings</v>
      </c>
      <c r="K31" s="25" t="str">
        <v>Obligaciones</v>
      </c>
      <c r="L31" s="25" t="str">
        <v>Histórica</v>
      </c>
      <c r="M31" s="24">
        <v>46164</v>
      </c>
      <c r="O31" s="20"/>
      <c r="S31" s="22">
        <v>44764</v>
      </c>
      <c r="V31" s="22"/>
    </row>
    <row r="32" spans="1:22">
      <c r="A32" s="26" t="str">
        <v>1190015110001</v>
      </c>
      <c r="B32" s="25" t="str">
        <v>Fideicomiso Mercantil Primera Titularización Cartera Consumo Prioritario – Cooperativa Padre Julián Lorente</v>
      </c>
      <c r="C32" s="25" t="str">
        <v>N/D</v>
      </c>
      <c r="D32" s="25" t="str">
        <v>Primera Titularización – Series A, B, C y D</v>
      </c>
      <c r="E32" s="25" t="str">
        <v>Series A-B: 1.080 días / Series C-D: 1.440 días</v>
      </c>
      <c r="F32" s="25" t="str">
        <v>Fija</v>
      </c>
      <c r="G32" s="25" t="str">
        <v>AAA-</v>
      </c>
      <c r="H32" s="34">
        <v>45322</v>
      </c>
      <c r="I32" s="25" t="str">
        <v>Revisión</v>
      </c>
      <c r="J32" s="25" t="str">
        <v>MFR</v>
      </c>
      <c r="K32" s="25" t="str">
        <v>Titularización</v>
      </c>
      <c r="L32" s="25" t="str">
        <v>Histórica</v>
      </c>
      <c r="M32" s="24">
        <v>45866</v>
      </c>
      <c r="O32" s="20"/>
      <c r="S32" s="22">
        <v>44712</v>
      </c>
      <c r="V32" s="22"/>
    </row>
    <row r="33" spans="1:22">
      <c r="A33" s="26">
        <v>990183899001</v>
      </c>
      <c r="B33" s="25" t="str">
        <v>Furoiani Obras y Proyectos S.A.</v>
      </c>
      <c r="C33" s="25" t="str">
        <v>EC-00DH-12-00I.0 / EC-00DH-12-00H.2</v>
      </c>
      <c r="D33" s="25" t="str">
        <v>Séptima Emisión de Obligaciones – Clases A y B</v>
      </c>
      <c r="E33" s="25" t="str">
        <v>Clase A: 1.440 días / Clase B: 1.800 días</v>
      </c>
      <c r="F33" s="25" t="str">
        <v>Fija</v>
      </c>
      <c r="G33" s="25" t="str">
        <v>AA+</v>
      </c>
      <c r="H33" s="34">
        <v>45261</v>
      </c>
      <c r="I33" s="25" t="str">
        <v>Revisión</v>
      </c>
      <c r="J33" s="25" t="str">
        <v>GlobalRatings</v>
      </c>
      <c r="K33" s="25" t="str">
        <v>Obligaciones</v>
      </c>
      <c r="L33" s="25" t="str">
        <v>Histórica</v>
      </c>
      <c r="M33" s="24">
        <v>45988</v>
      </c>
      <c r="O33" s="20"/>
      <c r="S33" s="22">
        <v>44616</v>
      </c>
      <c r="V33" s="22"/>
    </row>
    <row r="34" spans="1:22">
      <c r="A34" s="26">
        <v>990183899001</v>
      </c>
      <c r="B34" s="25" t="str">
        <v>Furoiani Obras y Proyectos S.A.</v>
      </c>
      <c r="C34" s="25" t="str">
        <v>N/D</v>
      </c>
      <c r="D34" s="25" t="str">
        <v>Cuarto Programa de Papel Comercial</v>
      </c>
      <c r="E34" s="25" t="str">
        <v>Valores &lt; 360 días / Programa: 720 días</v>
      </c>
      <c r="F34" s="25" t="str">
        <v>Fija (cero cupón)</v>
      </c>
      <c r="G34" s="25" t="str">
        <v>AA+</v>
      </c>
      <c r="H34" s="34">
        <v>45191</v>
      </c>
      <c r="I34" s="25" t="str">
        <v>Revisión</v>
      </c>
      <c r="J34" s="25" t="str">
        <v>GlobalRatings</v>
      </c>
      <c r="K34" s="25" t="str">
        <v>Papel Comercial</v>
      </c>
      <c r="L34" s="25" t="str">
        <v>Histórica</v>
      </c>
      <c r="M34" s="24">
        <v>45714</v>
      </c>
      <c r="O34" s="20"/>
      <c r="S34" s="22">
        <v>44589</v>
      </c>
      <c r="V34" s="22"/>
    </row>
    <row r="35" spans="1:22">
      <c r="A35" s="26">
        <v>990183899001</v>
      </c>
      <c r="B35" s="25" t="str">
        <v>Furoiani Obras y Proyectos S.A.</v>
      </c>
      <c r="C35" s="25" t="str">
        <v>EC-00DH-12-00J.8</v>
      </c>
      <c r="D35" s="25" t="str">
        <v>Octava Emisión de Obligaciones – Clase 1</v>
      </c>
      <c r="E35" s="25" t="str">
        <v>1.440 días</v>
      </c>
      <c r="F35" s="25" t="str">
        <v>Fija</v>
      </c>
      <c r="G35" s="25" t="str">
        <v>AA+</v>
      </c>
      <c r="H35" s="34">
        <v>45169</v>
      </c>
      <c r="I35" s="25" t="str">
        <v>Revisión</v>
      </c>
      <c r="J35" s="25" t="str">
        <v>GlobalRatings</v>
      </c>
      <c r="K35" s="25" t="str">
        <v>Obligaciones</v>
      </c>
      <c r="L35" s="25" t="str">
        <v>Histórica</v>
      </c>
      <c r="M35" s="24">
        <v>46164</v>
      </c>
      <c r="O35" s="20"/>
      <c r="S35" s="22">
        <v>44530</v>
      </c>
      <c r="V35" s="22"/>
    </row>
    <row r="36" spans="1:22">
      <c r="A36" s="26" t="str">
        <v>1190015110001</v>
      </c>
      <c r="B36" s="25" t="str">
        <v>Fideicomiso Mercantil Primera Titularización Cartera Consumo Prioritario – Cooperativa Padre Julián Lorente</v>
      </c>
      <c r="C36" s="25" t="str">
        <v>N/D</v>
      </c>
      <c r="D36" s="25" t="str">
        <v>Primera Titularización – Series A, B, C y D</v>
      </c>
      <c r="E36" s="25" t="str">
        <v>Series A-B: 1.080 días / Series C-D: 1.440 días</v>
      </c>
      <c r="F36" s="25" t="str">
        <v>Fija</v>
      </c>
      <c r="G36" s="25" t="str">
        <v>AAA-</v>
      </c>
      <c r="H36" s="34">
        <v>45131</v>
      </c>
      <c r="I36" s="25" t="str">
        <v>Seguimiento</v>
      </c>
      <c r="J36" s="25" t="str">
        <v>MFR</v>
      </c>
      <c r="K36" s="25" t="str">
        <v>Titularización</v>
      </c>
      <c r="L36" s="25" t="str">
        <v>Histórica</v>
      </c>
      <c r="M36" s="24">
        <v>45866</v>
      </c>
      <c r="O36" s="20"/>
      <c r="S36" s="22">
        <v>44406</v>
      </c>
      <c r="V36" s="22"/>
    </row>
    <row r="37" spans="1:22">
      <c r="A37" s="26">
        <v>990183899001</v>
      </c>
      <c r="B37" s="25" t="str">
        <v>Furoiani Obras y Proyectos S.A.</v>
      </c>
      <c r="C37" s="25" t="str">
        <v>EC-00DH-12-00I.0 / EC-00DH-12-00H.2</v>
      </c>
      <c r="D37" s="25" t="str">
        <v>Séptima Emisión de Obligaciones – Clases A y B</v>
      </c>
      <c r="E37" s="25" t="str">
        <v>Clase A: 1.440 días / Clase B: 1.800 días</v>
      </c>
      <c r="F37" s="25" t="str">
        <v>Fija</v>
      </c>
      <c r="G37" s="25" t="str">
        <v>AA+</v>
      </c>
      <c r="H37" s="34">
        <v>45086</v>
      </c>
      <c r="I37" s="25" t="str">
        <v>Revisión</v>
      </c>
      <c r="J37" s="25" t="str">
        <v>GlobalRatings</v>
      </c>
      <c r="K37" s="25" t="str">
        <v>Obligaciones</v>
      </c>
      <c r="L37" s="25" t="str">
        <v>Histórica</v>
      </c>
      <c r="M37" s="24">
        <v>45988</v>
      </c>
      <c r="O37" s="20"/>
      <c r="S37" s="22">
        <v>44347</v>
      </c>
      <c r="V37" s="22"/>
    </row>
    <row r="38" spans="1:22">
      <c r="A38" s="26">
        <v>990183899001</v>
      </c>
      <c r="B38" s="25" t="str">
        <v>Furoiani Obras y Proyectos S.A.</v>
      </c>
      <c r="C38" s="25" t="str">
        <v>N/D</v>
      </c>
      <c r="D38" s="25" t="str">
        <v>Cuarto Programa de Papel Comercial</v>
      </c>
      <c r="E38" s="25" t="str">
        <v>Valores &lt; 360 días / Programa: 720 días</v>
      </c>
      <c r="F38" s="25" t="str">
        <v>Fija (cero cupón)</v>
      </c>
      <c r="G38" s="25" t="str">
        <v>AA+</v>
      </c>
      <c r="H38" s="34">
        <v>45016</v>
      </c>
      <c r="I38" s="25" t="str">
        <v>Revisión</v>
      </c>
      <c r="J38" s="25" t="str">
        <v>GlobalRatings</v>
      </c>
      <c r="K38" s="25" t="str">
        <v>Papel Comercial</v>
      </c>
      <c r="L38" s="25" t="str">
        <v>Histórica</v>
      </c>
      <c r="M38" s="24">
        <v>45714</v>
      </c>
      <c r="O38" s="20"/>
      <c r="S38" s="22">
        <v>44225</v>
      </c>
      <c r="V38" s="22"/>
    </row>
    <row r="39" spans="1:22">
      <c r="A39" s="26">
        <v>990183899001</v>
      </c>
      <c r="B39" s="25" t="str">
        <v>Furoiani Obras y Proyectos S.A.</v>
      </c>
      <c r="C39" s="25" t="str">
        <v>EC-00DH-12-00J.8</v>
      </c>
      <c r="D39" s="25" t="str">
        <v>Octava Emisión de Obligaciones – Clase 1</v>
      </c>
      <c r="E39" s="25" t="str">
        <v>1.440 días</v>
      </c>
      <c r="F39" s="25" t="str">
        <v>Fija</v>
      </c>
      <c r="G39" s="25" t="str">
        <v>AA+</v>
      </c>
      <c r="H39" s="34">
        <v>44985</v>
      </c>
      <c r="I39" s="25" t="str">
        <v>Revisión</v>
      </c>
      <c r="J39" s="25" t="str">
        <v>GlobalRatings</v>
      </c>
      <c r="K39" s="25" t="str">
        <v>Obligaciones</v>
      </c>
      <c r="L39" s="25" t="str">
        <v>Histórica</v>
      </c>
      <c r="M39" s="24">
        <v>46164</v>
      </c>
      <c r="O39" s="20"/>
      <c r="S39" s="22">
        <v>44165</v>
      </c>
      <c r="V39" s="22"/>
    </row>
    <row r="40" spans="1:22">
      <c r="A40" s="26" t="str">
        <v>1190015110001</v>
      </c>
      <c r="B40" s="25" t="str">
        <v>Fideicomiso Mercantil Primera Titularización Cartera Consumo Prioritario – Cooperativa Padre Julián Lorente</v>
      </c>
      <c r="C40" s="25" t="str">
        <v>N/D</v>
      </c>
      <c r="D40" s="25" t="str">
        <v>Primera Titularización – Series A, B, C y D</v>
      </c>
      <c r="E40" s="25" t="str">
        <v>Series A-B: 1.080 días / Series C-D: 1.440 días</v>
      </c>
      <c r="F40" s="25" t="str">
        <v>Fija</v>
      </c>
      <c r="G40" s="25" t="str">
        <v>AAA-</v>
      </c>
      <c r="H40" s="34">
        <v>44946</v>
      </c>
      <c r="I40" s="25" t="str">
        <v>Revisión</v>
      </c>
      <c r="J40" s="25" t="str">
        <v>PCR</v>
      </c>
      <c r="K40" s="25" t="str">
        <v>Titularización</v>
      </c>
      <c r="L40" s="25" t="str">
        <v>Histórica</v>
      </c>
      <c r="M40" s="24">
        <v>45866</v>
      </c>
      <c r="O40" s="20"/>
      <c r="S40" s="22">
        <v>44029</v>
      </c>
      <c r="V40" s="22"/>
    </row>
    <row r="41" spans="1:22">
      <c r="A41" s="26">
        <v>990183899001</v>
      </c>
      <c r="B41" s="25" t="str">
        <v>Furoiani Obras y Proyectos S.A.</v>
      </c>
      <c r="C41" s="25" t="str">
        <v>EC-00DH-12-00I.0 / EC-00DH-12-00H.2</v>
      </c>
      <c r="D41" s="25" t="str">
        <v>Séptima Emisión de Obligaciones – Clases A y B</v>
      </c>
      <c r="E41" s="25" t="str">
        <v>Clase A: 1.440 días / Clase B: 1.800 días</v>
      </c>
      <c r="F41" s="25" t="str">
        <v>Fija</v>
      </c>
      <c r="G41" s="25" t="str">
        <v>AA+</v>
      </c>
      <c r="H41" s="34">
        <v>44904</v>
      </c>
      <c r="I41" s="25" t="str">
        <v>Seguimiento</v>
      </c>
      <c r="J41" s="25" t="str">
        <v>GlobalRatings</v>
      </c>
      <c r="K41" s="25" t="str">
        <v>Obligaciones</v>
      </c>
      <c r="L41" s="25" t="str">
        <v>Histórica</v>
      </c>
      <c r="M41" s="24">
        <v>45988</v>
      </c>
      <c r="O41" s="20"/>
      <c r="S41" s="22">
        <v>43991</v>
      </c>
      <c r="V41" s="22"/>
    </row>
    <row r="42" spans="1:22">
      <c r="A42" s="26">
        <v>990183899001</v>
      </c>
      <c r="B42" s="25" t="str">
        <v>Furoiani Obras y Proyectos S.A.</v>
      </c>
      <c r="C42" s="25" t="str">
        <v>N/D</v>
      </c>
      <c r="D42" s="25" t="str">
        <v>Cuarto Programa de Papel Comercial</v>
      </c>
      <c r="E42" s="25" t="str">
        <v>Valores &lt; 360 días / Programa: 720 días</v>
      </c>
      <c r="F42" s="25" t="str">
        <v>Fija (cero cupón)</v>
      </c>
      <c r="G42" s="25" t="str">
        <v>AA+</v>
      </c>
      <c r="H42" s="34">
        <v>44819</v>
      </c>
      <c r="I42" s="25" t="str">
        <v>Inicial</v>
      </c>
      <c r="J42" s="25" t="str">
        <v>GlobalRatings</v>
      </c>
      <c r="K42" s="25" t="str">
        <v>Papel Comercial</v>
      </c>
      <c r="L42" s="25" t="str">
        <v>Histórica</v>
      </c>
      <c r="M42" s="24">
        <v>45714</v>
      </c>
      <c r="O42" s="20"/>
      <c r="S42" s="22"/>
      <c r="V42" s="22"/>
    </row>
    <row r="43" spans="1:22">
      <c r="A43" s="26">
        <v>990183899001</v>
      </c>
      <c r="B43" s="25" t="str">
        <v>Furoiani Obras y Proyectos S.A.</v>
      </c>
      <c r="C43" s="25" t="str">
        <v>EC-00DH-12-00J.8</v>
      </c>
      <c r="D43" s="25" t="str">
        <v>Octava Emisión de Obligaciones – Clase 1</v>
      </c>
      <c r="E43" s="25" t="str">
        <v>1.440 días</v>
      </c>
      <c r="F43" s="25" t="str">
        <v>Fija</v>
      </c>
      <c r="G43" s="25" t="str">
        <v>AA+</v>
      </c>
      <c r="H43" s="34">
        <v>44804</v>
      </c>
      <c r="I43" s="25" t="str">
        <v>Revisión</v>
      </c>
      <c r="J43" s="25" t="str">
        <v>GlobalRatings</v>
      </c>
      <c r="K43" s="25" t="str">
        <v>Obligaciones</v>
      </c>
      <c r="L43" s="25" t="str">
        <v>Histórica</v>
      </c>
      <c r="M43" s="24">
        <v>46164</v>
      </c>
      <c r="O43" s="20"/>
      <c r="S43" s="22"/>
      <c r="V43" s="22"/>
    </row>
    <row r="44" spans="1:22">
      <c r="A44" s="26" t="str">
        <v>1190015110001</v>
      </c>
      <c r="B44" s="25" t="str">
        <v>Fideicomiso Mercantil Primera Titularización Cartera Consumo Prioritario – Cooperativa Padre Julián Lorente</v>
      </c>
      <c r="C44" s="25" t="str">
        <v>N/D</v>
      </c>
      <c r="D44" s="25" t="str">
        <v>Primera Titularización – Series A, B, C y D</v>
      </c>
      <c r="E44" s="25" t="str">
        <v>Series A-B: 1.080 días / Series C-D: 1.440 días</v>
      </c>
      <c r="F44" s="25" t="str">
        <v>Fija</v>
      </c>
      <c r="G44" s="25" t="str">
        <v>AAA-</v>
      </c>
      <c r="H44" s="34">
        <v>44764</v>
      </c>
      <c r="I44" s="25" t="str">
        <v>Revisión</v>
      </c>
      <c r="J44" s="25" t="str">
        <v>PCR</v>
      </c>
      <c r="K44" s="25" t="str">
        <v>Titularización</v>
      </c>
      <c r="L44" s="25" t="str">
        <v>Histórica</v>
      </c>
      <c r="M44" s="24">
        <v>45866</v>
      </c>
      <c r="O44" s="20"/>
      <c r="S44" s="22"/>
      <c r="V44" s="22"/>
    </row>
    <row r="45" spans="1:22">
      <c r="A45" s="26">
        <v>990183899001</v>
      </c>
      <c r="B45" s="25" t="str">
        <v>Furoiani Obras y Proyectos S.A.</v>
      </c>
      <c r="C45" s="25" t="str">
        <v>EC-00DH-12-00I.0 / EC-00DH-12-00H.2</v>
      </c>
      <c r="D45" s="25" t="str">
        <v>Séptima Emisión de Obligaciones – Clases A y B</v>
      </c>
      <c r="E45" s="25" t="str">
        <v>Clase A: 1.440 días / Clase B: 1.800 días</v>
      </c>
      <c r="F45" s="25" t="str">
        <v>Fija</v>
      </c>
      <c r="G45" s="25" t="str">
        <v>AA+</v>
      </c>
      <c r="H45" s="34">
        <v>44712</v>
      </c>
      <c r="I45" s="25" t="str">
        <v>Revisión</v>
      </c>
      <c r="J45" s="25" t="str">
        <v>Class International Rating</v>
      </c>
      <c r="K45" s="25" t="str">
        <v>Obligaciones</v>
      </c>
      <c r="L45" s="25" t="str">
        <v>Histórica</v>
      </c>
      <c r="M45" s="24">
        <v>45988</v>
      </c>
      <c r="O45" s="20"/>
      <c r="S45" s="22"/>
      <c r="V45" s="22"/>
    </row>
    <row r="46" spans="1:22">
      <c r="A46" s="26">
        <v>990183899001</v>
      </c>
      <c r="B46" s="25" t="str">
        <v>Furoiani Obras y Proyectos S.A.</v>
      </c>
      <c r="C46" s="25" t="str">
        <v>EC-00DH-12-00J.8</v>
      </c>
      <c r="D46" s="25" t="str">
        <v>Octava Emisión de Obligaciones – Clase 1</v>
      </c>
      <c r="E46" s="25" t="str">
        <v>1.440 días</v>
      </c>
      <c r="F46" s="25" t="str">
        <v>Fija</v>
      </c>
      <c r="G46" s="25" t="str">
        <v>AA+</v>
      </c>
      <c r="H46" s="34">
        <v>44616</v>
      </c>
      <c r="I46" s="25" t="str">
        <v>Inicial</v>
      </c>
      <c r="J46" s="25" t="str">
        <v>GlobalRatings</v>
      </c>
      <c r="K46" s="25" t="str">
        <v>Obligaciones</v>
      </c>
      <c r="L46" s="25" t="str">
        <v>Histórica</v>
      </c>
      <c r="M46" s="24">
        <v>46164</v>
      </c>
      <c r="O46" s="20"/>
      <c r="S46" s="22"/>
      <c r="V46" s="22"/>
    </row>
    <row r="47" spans="1:22">
      <c r="A47" s="26" t="str">
        <v>1190015110001</v>
      </c>
      <c r="B47" s="25" t="str">
        <v>Fideicomiso Mercantil Primera Titularización Cartera Consumo Prioritario – Cooperativa Padre Julián Lorente</v>
      </c>
      <c r="C47" s="25" t="str">
        <v>N/D</v>
      </c>
      <c r="D47" s="25" t="str">
        <v>Primera Titularización – Series A, B, C y D</v>
      </c>
      <c r="E47" s="25" t="str">
        <v>Series A-B: 1.080 días / Series C-D: 1.440 días</v>
      </c>
      <c r="F47" s="25" t="str">
        <v>Fija</v>
      </c>
      <c r="G47" s="25" t="str">
        <v>AAA-</v>
      </c>
      <c r="H47" s="34">
        <v>44589</v>
      </c>
      <c r="I47" s="25" t="str">
        <v>Revisión</v>
      </c>
      <c r="J47" s="25" t="str">
        <v>PCR</v>
      </c>
      <c r="K47" s="25" t="str">
        <v>Titularización</v>
      </c>
      <c r="L47" s="25" t="str">
        <v>Histórica</v>
      </c>
      <c r="M47" s="24">
        <v>45866</v>
      </c>
      <c r="O47" s="20"/>
      <c r="S47" s="22"/>
      <c r="V47" s="22"/>
    </row>
    <row r="48" spans="1:22">
      <c r="A48" s="26">
        <v>990183899001</v>
      </c>
      <c r="B48" s="25" t="str">
        <v>Furoiani Obras y Proyectos S.A.</v>
      </c>
      <c r="C48" s="25" t="str">
        <v>EC-00DH-12-00I.0 / EC-00DH-12-00H.2</v>
      </c>
      <c r="D48" s="25" t="str">
        <v>Séptima Emisión de Obligaciones – Clases A y B</v>
      </c>
      <c r="E48" s="25" t="str">
        <v>Clase A: 1.440 días / Clase B: 1.800 días</v>
      </c>
      <c r="F48" s="25" t="str">
        <v>Fija</v>
      </c>
      <c r="G48" s="25" t="str">
        <v>AA+</v>
      </c>
      <c r="H48" s="34">
        <v>44530</v>
      </c>
      <c r="I48" s="25" t="str">
        <v>Revisión</v>
      </c>
      <c r="J48" s="25" t="str">
        <v>Class International Rating</v>
      </c>
      <c r="K48" s="25" t="str">
        <v>Obligaciones</v>
      </c>
      <c r="L48" s="25" t="str">
        <v>Histórica</v>
      </c>
      <c r="M48" s="24">
        <v>45988</v>
      </c>
      <c r="O48" s="20"/>
      <c r="S48" s="22"/>
      <c r="V48" s="22"/>
    </row>
    <row r="49" spans="1:22">
      <c r="A49" s="26" t="str">
        <v>1190015110001</v>
      </c>
      <c r="B49" s="25" t="str">
        <v>Fideicomiso Mercantil Primera Titularización Cartera Consumo Prioritario – Cooperativa Padre Julián Lorente</v>
      </c>
      <c r="C49" s="25" t="str">
        <v>N/D</v>
      </c>
      <c r="D49" s="25" t="str">
        <v>Primera Titularización – Series A, B, C y D</v>
      </c>
      <c r="E49" s="25" t="str">
        <v>Series A-B: 1.080 días / Series C-D: 1.440 días</v>
      </c>
      <c r="F49" s="25" t="str">
        <v>Fija</v>
      </c>
      <c r="G49" s="25" t="str">
        <v>AAA-</v>
      </c>
      <c r="H49" s="34">
        <v>44406</v>
      </c>
      <c r="I49" s="25" t="str">
        <v>Revisión</v>
      </c>
      <c r="J49" s="25" t="str">
        <v>PCR</v>
      </c>
      <c r="K49" s="25" t="str">
        <v>Titularización</v>
      </c>
      <c r="L49" s="25" t="str">
        <v>Histórica</v>
      </c>
      <c r="M49" s="24">
        <v>45866</v>
      </c>
      <c r="O49" s="20"/>
      <c r="S49" s="22"/>
      <c r="V49" s="22"/>
    </row>
    <row r="50" spans="1:22">
      <c r="A50" s="26">
        <v>990183899001</v>
      </c>
      <c r="B50" s="25" t="str">
        <v>Furoiani Obras y Proyectos S.A.</v>
      </c>
      <c r="C50" s="25" t="str">
        <v>EC-00DH-12-00I.0 / EC-00DH-12-00H.2</v>
      </c>
      <c r="D50" s="25" t="str">
        <v>Séptima Emisión de Obligaciones – Clases A y B</v>
      </c>
      <c r="E50" s="25" t="str">
        <v>Clase A: 1.440 días / Clase B: 1.800 días</v>
      </c>
      <c r="F50" s="25" t="str">
        <v>Fija</v>
      </c>
      <c r="G50" s="25" t="str">
        <v>AA+</v>
      </c>
      <c r="H50" s="34">
        <v>44347</v>
      </c>
      <c r="I50" s="25" t="str">
        <v>Revisión</v>
      </c>
      <c r="J50" s="25" t="str">
        <v>Class International Rating</v>
      </c>
      <c r="K50" s="25" t="str">
        <v>Obligaciones</v>
      </c>
      <c r="L50" s="25" t="str">
        <v>Histórica</v>
      </c>
      <c r="M50" s="24">
        <v>45988</v>
      </c>
      <c r="O50" s="20"/>
      <c r="S50" s="22"/>
      <c r="V50" s="22"/>
    </row>
    <row r="51" spans="1:22">
      <c r="A51" s="26" t="str">
        <v>1190015110001</v>
      </c>
      <c r="B51" s="25" t="str">
        <v>Fideicomiso Mercantil Primera Titularización Cartera Consumo Prioritario – Cooperativa Padre Julián Lorente</v>
      </c>
      <c r="C51" s="25" t="str">
        <v>N/D</v>
      </c>
      <c r="D51" s="25" t="str">
        <v>Primera Titularización – Series A, B, C y D</v>
      </c>
      <c r="E51" s="25" t="str">
        <v>Series A-B: 1.080 días / Series C-D: 1.440 días</v>
      </c>
      <c r="F51" s="25" t="str">
        <v>Fija</v>
      </c>
      <c r="G51" s="25" t="str">
        <v>AAA-</v>
      </c>
      <c r="H51" s="34">
        <v>44225</v>
      </c>
      <c r="I51" s="25" t="str">
        <v>Revisión</v>
      </c>
      <c r="J51" s="25" t="str">
        <v>PCR</v>
      </c>
      <c r="K51" s="25" t="str">
        <v>Titularización</v>
      </c>
      <c r="L51" s="25" t="str">
        <v>Histórica</v>
      </c>
      <c r="M51" s="24">
        <v>45866</v>
      </c>
      <c r="O51" s="20"/>
      <c r="S51" s="22"/>
      <c r="V51" s="22"/>
    </row>
    <row r="52" spans="1:22">
      <c r="A52" s="26">
        <v>990183899001</v>
      </c>
      <c r="B52" s="25" t="str">
        <v>Furoiani Obras y Proyectos S.A.</v>
      </c>
      <c r="C52" s="25" t="str">
        <v>EC-00DH-12-00I.0 / EC-00DH-12-00H.2</v>
      </c>
      <c r="D52" s="25" t="str">
        <v>Séptima Emisión de Obligaciones – Clases A y B</v>
      </c>
      <c r="E52" s="25" t="str">
        <v>Clase A: 1.440 días / Clase B: 1.800 días</v>
      </c>
      <c r="F52" s="25" t="str">
        <v>Fija</v>
      </c>
      <c r="G52" s="25" t="str">
        <v>AA+</v>
      </c>
      <c r="H52" s="34">
        <v>44165</v>
      </c>
      <c r="I52" s="25" t="str">
        <v>Revisión</v>
      </c>
      <c r="J52" s="25" t="str">
        <v>Class International Rating</v>
      </c>
      <c r="K52" s="25" t="str">
        <v>Obligaciones</v>
      </c>
      <c r="L52" s="25" t="str">
        <v>Histórica</v>
      </c>
      <c r="M52" s="24">
        <v>45988</v>
      </c>
      <c r="O52" s="20"/>
      <c r="S52" s="22"/>
      <c r="V52" s="22"/>
    </row>
    <row r="53" spans="1:22">
      <c r="A53" s="26" t="str">
        <v>1190015110001</v>
      </c>
      <c r="B53" s="25" t="str">
        <v>Fideicomiso Mercantil Primera Titularización Cartera Consumo Prioritario – Cooperativa Padre Julián Lorente</v>
      </c>
      <c r="C53" s="25" t="str">
        <v>N/D</v>
      </c>
      <c r="D53" s="25" t="str">
        <v>Primera Titularización – Series A, B, C y D</v>
      </c>
      <c r="E53" s="25" t="str">
        <v>Series A-B: 1.080 días / Series C-D: 1.440 días</v>
      </c>
      <c r="F53" s="25" t="str">
        <v>Fija</v>
      </c>
      <c r="G53" s="25" t="str">
        <v>AAA-</v>
      </c>
      <c r="H53" s="34">
        <v>44029</v>
      </c>
      <c r="I53" s="25" t="str">
        <v>Inicial</v>
      </c>
      <c r="J53" s="25" t="str">
        <v>PCR</v>
      </c>
      <c r="K53" s="25" t="str">
        <v>Titularización</v>
      </c>
      <c r="L53" s="25" t="str">
        <v>Histórica</v>
      </c>
      <c r="M53" s="24">
        <v>45866</v>
      </c>
      <c r="O53" s="20"/>
      <c r="S53" s="22"/>
      <c r="V53" s="22"/>
    </row>
    <row r="54" spans="1:22">
      <c r="A54" s="26">
        <v>990183899001</v>
      </c>
      <c r="B54" s="25" t="str">
        <v>Furoiani Obras y Proyectos S.A.</v>
      </c>
      <c r="C54" s="25" t="str">
        <v>EC-00DH-12-00I.0 / EC-00DH-12-00H.2</v>
      </c>
      <c r="D54" s="25" t="str">
        <v>Séptima Emisión de Obligaciones – Clases A y B</v>
      </c>
      <c r="E54" s="25" t="str">
        <v>Clase A: 1.440 días / Clase B: 1.800 días</v>
      </c>
      <c r="F54" s="25" t="str">
        <v>Fija</v>
      </c>
      <c r="G54" s="25" t="str">
        <v>AA+</v>
      </c>
      <c r="H54" s="34">
        <v>43991</v>
      </c>
      <c r="I54" s="25" t="str">
        <v>Inicial</v>
      </c>
      <c r="J54" s="25" t="str">
        <v>Class International Rating</v>
      </c>
      <c r="K54" s="25" t="str">
        <v>Obligaciones</v>
      </c>
      <c r="L54" s="25" t="str">
        <v>Histórica</v>
      </c>
      <c r="M54" s="24">
        <v>45988</v>
      </c>
      <c r="O54" s="20"/>
      <c r="S54" s="22"/>
      <c r="V54" s="22"/>
    </row>
    <row r="55" spans="1:22">
      <c r="A55" s="16"/>
      <c r="B55" s="15"/>
      <c r="C55" s="15"/>
      <c r="D55" s="15"/>
      <c r="E55" s="15"/>
      <c r="F55" s="15"/>
      <c r="G55" s="15"/>
      <c r="H55" s="17"/>
      <c r="I55" s="15"/>
      <c r="J55" s="15"/>
      <c r="K55" s="19"/>
      <c r="L55" s="15"/>
      <c r="M55" s="16"/>
      <c r="O55" s="20"/>
      <c r="S55" s="22"/>
      <c r="V55" s="22"/>
    </row>
    <row r="56" spans="1:22">
      <c r="A56" s="16"/>
      <c r="B56" s="15"/>
      <c r="C56" s="15"/>
      <c r="D56" s="15"/>
      <c r="E56" s="15"/>
      <c r="F56" s="15"/>
      <c r="G56" s="15"/>
      <c r="H56" s="17"/>
      <c r="I56" s="15"/>
      <c r="J56" s="15"/>
      <c r="K56" s="19"/>
      <c r="L56" s="15"/>
      <c r="M56" s="16"/>
      <c r="O56" s="20"/>
      <c r="S56" s="22"/>
      <c r="V56" s="22"/>
    </row>
    <row r="57" spans="1:22">
      <c r="A57" s="16"/>
      <c r="B57" s="15"/>
      <c r="C57" s="15"/>
      <c r="D57" s="15"/>
      <c r="E57" s="15"/>
      <c r="F57" s="15"/>
      <c r="G57" s="15"/>
      <c r="H57" s="17"/>
      <c r="I57" s="15"/>
      <c r="J57" s="15"/>
      <c r="K57" s="19"/>
      <c r="L57" s="15"/>
      <c r="M57" s="16"/>
      <c r="O57" s="20"/>
      <c r="S57" s="22"/>
      <c r="V57" s="22"/>
    </row>
    <row r="58" spans="1:22">
      <c r="A58" s="16"/>
      <c r="B58" s="15"/>
      <c r="C58" s="15"/>
      <c r="D58" s="15"/>
      <c r="E58" s="15"/>
      <c r="F58" s="15"/>
      <c r="G58" s="15"/>
      <c r="H58" s="17"/>
      <c r="I58" s="15"/>
      <c r="J58" s="15"/>
      <c r="K58" s="19"/>
      <c r="L58" s="15"/>
      <c r="M58" s="16"/>
      <c r="O58" s="20"/>
      <c r="S58" s="22"/>
      <c r="V58" s="22"/>
    </row>
    <row r="59" spans="1:22">
      <c r="A59" s="16"/>
      <c r="B59" s="15"/>
      <c r="C59" s="15"/>
      <c r="D59" s="15"/>
      <c r="E59" s="15"/>
      <c r="F59" s="15"/>
      <c r="G59" s="15"/>
      <c r="H59" s="17"/>
      <c r="I59" s="15"/>
      <c r="J59" s="15"/>
      <c r="K59" s="19"/>
      <c r="L59" s="15"/>
      <c r="M59" s="16"/>
      <c r="O59" s="20"/>
      <c r="S59" s="22"/>
      <c r="V59" s="22"/>
    </row>
    <row r="60" spans="1:22">
      <c r="A60" s="16"/>
      <c r="B60" s="15"/>
      <c r="C60" s="15"/>
      <c r="D60" s="15"/>
      <c r="E60" s="15"/>
      <c r="F60" s="15"/>
      <c r="G60" s="15"/>
      <c r="H60" s="17"/>
      <c r="I60" s="15"/>
      <c r="J60" s="15"/>
      <c r="K60" s="19"/>
      <c r="L60" s="15"/>
      <c r="M60" s="16"/>
      <c r="O60" s="20"/>
      <c r="S60" s="22"/>
      <c r="V60" s="22"/>
    </row>
    <row r="61" spans="1:22">
      <c r="A61" s="16"/>
      <c r="B61" s="15"/>
      <c r="C61" s="15"/>
      <c r="D61" s="15"/>
      <c r="E61" s="15"/>
      <c r="F61" s="15"/>
      <c r="G61" s="15"/>
      <c r="H61" s="17"/>
      <c r="I61" s="15"/>
      <c r="J61" s="15"/>
      <c r="K61" s="19"/>
      <c r="L61" s="15"/>
      <c r="M61" s="16"/>
      <c r="O61" s="20"/>
      <c r="S61" s="22"/>
      <c r="V61" s="22"/>
    </row>
    <row r="62" spans="1:22">
      <c r="A62" s="16"/>
      <c r="B62" s="15"/>
      <c r="C62" s="15"/>
      <c r="D62" s="15"/>
      <c r="E62" s="15"/>
      <c r="F62" s="15"/>
      <c r="G62" s="15"/>
      <c r="H62" s="17"/>
      <c r="I62" s="15"/>
      <c r="J62" s="15"/>
      <c r="K62" s="19"/>
      <c r="L62" s="15"/>
      <c r="M62" s="16"/>
      <c r="O62" s="20"/>
      <c r="S62" s="22"/>
      <c r="V62" s="22"/>
    </row>
    <row r="63" spans="1:22">
      <c r="A63" s="16"/>
      <c r="B63" s="15"/>
      <c r="C63" s="15"/>
      <c r="D63" s="15"/>
      <c r="E63" s="15"/>
      <c r="F63" s="15"/>
      <c r="G63" s="15"/>
      <c r="H63" s="17"/>
      <c r="I63" s="15"/>
      <c r="J63" s="15"/>
      <c r="K63" s="19"/>
      <c r="L63" s="15"/>
      <c r="M63" s="16"/>
      <c r="O63" s="20"/>
      <c r="S63" s="22"/>
      <c r="V63" s="22"/>
    </row>
    <row r="64" spans="1:22">
      <c r="A64" s="16"/>
      <c r="B64" s="15"/>
      <c r="C64" s="15"/>
      <c r="D64" s="15"/>
      <c r="E64" s="15"/>
      <c r="F64" s="15"/>
      <c r="G64" s="15"/>
      <c r="H64" s="17"/>
      <c r="I64" s="15"/>
      <c r="J64" s="15"/>
      <c r="K64" s="19"/>
      <c r="L64" s="15"/>
      <c r="M64" s="16"/>
      <c r="O64" s="20"/>
      <c r="S64" s="22"/>
      <c r="V64" s="22"/>
    </row>
    <row r="65" spans="1:22">
      <c r="A65" s="16"/>
      <c r="B65" s="15"/>
      <c r="C65" s="15"/>
      <c r="D65" s="15"/>
      <c r="E65" s="15"/>
      <c r="F65" s="15"/>
      <c r="G65" s="15"/>
      <c r="H65" s="17"/>
      <c r="I65" s="15"/>
      <c r="J65" s="15"/>
      <c r="K65" s="19"/>
      <c r="L65" s="15"/>
      <c r="M65" s="16"/>
      <c r="O65" s="20"/>
      <c r="S65" s="22"/>
      <c r="V65" s="22"/>
    </row>
    <row r="66" spans="1:22">
      <c r="A66" s="16"/>
      <c r="B66" s="15"/>
      <c r="C66" s="15"/>
      <c r="D66" s="15"/>
      <c r="E66" s="15"/>
      <c r="F66" s="15"/>
      <c r="G66" s="15"/>
      <c r="H66" s="17"/>
      <c r="I66" s="15"/>
      <c r="J66" s="15"/>
      <c r="K66" s="19"/>
      <c r="L66" s="15"/>
      <c r="M66" s="16"/>
      <c r="O66" s="20"/>
      <c r="S66" s="22"/>
      <c r="V66" s="22"/>
    </row>
    <row r="67" spans="1:22">
      <c r="A67" s="16"/>
      <c r="B67" s="15"/>
      <c r="C67" s="15"/>
      <c r="D67" s="15"/>
      <c r="E67" s="15"/>
      <c r="F67" s="15"/>
      <c r="G67" s="15"/>
      <c r="H67" s="17"/>
      <c r="I67" s="15"/>
      <c r="J67" s="15"/>
      <c r="K67" s="19"/>
      <c r="L67" s="15"/>
      <c r="M67" s="16"/>
      <c r="O67" s="20"/>
      <c r="S67" s="22"/>
      <c r="V67" s="22"/>
    </row>
    <row r="68" spans="1:22">
      <c r="A68" s="16"/>
      <c r="B68" s="15"/>
      <c r="C68" s="15"/>
      <c r="D68" s="15"/>
      <c r="E68" s="15"/>
      <c r="F68" s="15"/>
      <c r="G68" s="15"/>
      <c r="H68" s="17"/>
      <c r="I68" s="15"/>
      <c r="J68" s="15"/>
      <c r="K68" s="19"/>
      <c r="L68" s="15"/>
      <c r="M68" s="16"/>
      <c r="O68" s="20"/>
      <c r="S68" s="22"/>
      <c r="V68" s="22"/>
    </row>
    <row r="69" spans="1:22">
      <c r="A69" s="16"/>
      <c r="B69" s="15"/>
      <c r="C69" s="15"/>
      <c r="D69" s="15"/>
      <c r="E69" s="15"/>
      <c r="F69" s="15"/>
      <c r="G69" s="15"/>
      <c r="H69" s="17"/>
      <c r="I69" s="15"/>
      <c r="J69" s="15"/>
      <c r="K69" s="19"/>
      <c r="L69" s="15"/>
      <c r="M69" s="16"/>
      <c r="O69" s="20"/>
      <c r="S69" s="22"/>
      <c r="V69" s="22"/>
    </row>
    <row r="70" spans="1:22">
      <c r="A70" s="16"/>
      <c r="B70" s="15"/>
      <c r="C70" s="15"/>
      <c r="D70" s="15"/>
      <c r="E70" s="15"/>
      <c r="F70" s="15"/>
      <c r="G70" s="15"/>
      <c r="H70" s="17"/>
      <c r="I70" s="15"/>
      <c r="J70" s="15"/>
      <c r="K70" s="19"/>
      <c r="L70" s="15"/>
      <c r="M70" s="16"/>
      <c r="O70" s="20"/>
      <c r="S70" s="22"/>
      <c r="V70" s="22"/>
    </row>
    <row r="71" spans="1:22">
      <c r="A71" s="16"/>
      <c r="B71" s="15"/>
      <c r="C71" s="15"/>
      <c r="D71" s="15"/>
      <c r="E71" s="15"/>
      <c r="F71" s="15"/>
      <c r="G71" s="15"/>
      <c r="H71" s="17"/>
      <c r="I71" s="15"/>
      <c r="J71" s="15"/>
      <c r="K71" s="19"/>
      <c r="L71" s="15"/>
      <c r="M71" s="16"/>
      <c r="O71" s="20"/>
      <c r="S71" s="22"/>
      <c r="V71" s="22"/>
    </row>
    <row r="72" spans="1:22">
      <c r="A72" s="16"/>
      <c r="B72" s="15"/>
      <c r="C72" s="15"/>
      <c r="D72" s="15"/>
      <c r="E72" s="15"/>
      <c r="F72" s="15"/>
      <c r="G72" s="15"/>
      <c r="H72" s="17"/>
      <c r="I72" s="15"/>
      <c r="J72" s="15"/>
      <c r="K72" s="19"/>
      <c r="L72" s="15"/>
      <c r="M72" s="16"/>
      <c r="O72" s="20"/>
      <c r="S72" s="22"/>
      <c r="V72" s="22"/>
    </row>
    <row r="73" spans="1:22">
      <c r="A73" s="16"/>
      <c r="B73" s="15"/>
      <c r="C73" s="15"/>
      <c r="D73" s="15"/>
      <c r="E73" s="15"/>
      <c r="F73" s="15"/>
      <c r="G73" s="15"/>
      <c r="H73" s="17"/>
      <c r="I73" s="15"/>
      <c r="J73" s="15"/>
      <c r="K73" s="19"/>
      <c r="L73" s="15"/>
      <c r="M73" s="16"/>
      <c r="O73" s="20"/>
      <c r="S73" s="22"/>
      <c r="V73" s="22"/>
    </row>
    <row r="74" spans="1:22">
      <c r="A74" s="16"/>
      <c r="B74" s="15"/>
      <c r="C74" s="15"/>
      <c r="D74" s="15"/>
      <c r="E74" s="15"/>
      <c r="F74" s="15"/>
      <c r="G74" s="15"/>
      <c r="H74" s="17"/>
      <c r="I74" s="15"/>
      <c r="J74" s="15"/>
      <c r="K74" s="19"/>
      <c r="L74" s="15"/>
      <c r="M74" s="16"/>
      <c r="O74" s="20"/>
      <c r="S74" s="22"/>
      <c r="V74" s="22"/>
    </row>
    <row r="75" spans="1:22">
      <c r="A75" s="16"/>
      <c r="B75" s="15"/>
      <c r="C75" s="15"/>
      <c r="D75" s="15"/>
      <c r="E75" s="15"/>
      <c r="F75" s="15"/>
      <c r="G75" s="15"/>
      <c r="H75" s="17"/>
      <c r="I75" s="15"/>
      <c r="J75" s="15"/>
      <c r="K75" s="19"/>
      <c r="L75" s="15"/>
      <c r="M75" s="16"/>
      <c r="O75" s="20"/>
      <c r="S75" s="22"/>
      <c r="V75" s="22"/>
    </row>
    <row r="76" spans="1:22">
      <c r="A76" s="16"/>
      <c r="B76" s="15"/>
      <c r="C76" s="15"/>
      <c r="D76" s="15"/>
      <c r="E76" s="15"/>
      <c r="F76" s="15"/>
      <c r="G76" s="15"/>
      <c r="H76" s="17"/>
      <c r="I76" s="15"/>
      <c r="J76" s="15"/>
      <c r="K76" s="19"/>
      <c r="L76" s="15"/>
      <c r="M76" s="16"/>
      <c r="O76" s="20"/>
      <c r="S76" s="22"/>
      <c r="V76" s="22"/>
    </row>
    <row r="77" spans="1:22">
      <c r="A77" s="16"/>
      <c r="B77" s="15"/>
      <c r="C77" s="15"/>
      <c r="D77" s="15"/>
      <c r="E77" s="15"/>
      <c r="F77" s="15"/>
      <c r="G77" s="15"/>
      <c r="H77" s="17"/>
      <c r="I77" s="15"/>
      <c r="J77" s="15"/>
      <c r="K77" s="19"/>
      <c r="L77" s="15"/>
      <c r="M77" s="16"/>
      <c r="O77" s="20"/>
      <c r="S77" s="22"/>
      <c r="V77" s="22"/>
    </row>
    <row r="78" spans="1:22">
      <c r="A78" s="16"/>
      <c r="B78" s="15"/>
      <c r="C78" s="15"/>
      <c r="D78" s="15"/>
      <c r="E78" s="15"/>
      <c r="F78" s="15"/>
      <c r="G78" s="15"/>
      <c r="H78" s="17"/>
      <c r="I78" s="15"/>
      <c r="J78" s="15"/>
      <c r="K78" s="19"/>
      <c r="L78" s="15"/>
      <c r="M78" s="16"/>
      <c r="O78" s="20"/>
      <c r="S78" s="22"/>
      <c r="V78" s="22"/>
    </row>
    <row r="79" spans="1:22">
      <c r="A79" s="16"/>
      <c r="B79" s="15"/>
      <c r="C79" s="15"/>
      <c r="D79" s="15"/>
      <c r="E79" s="15"/>
      <c r="F79" s="15"/>
      <c r="G79" s="15"/>
      <c r="H79" s="17"/>
      <c r="I79" s="15"/>
      <c r="J79" s="15"/>
      <c r="K79" s="19"/>
      <c r="L79" s="15"/>
      <c r="M79" s="16"/>
      <c r="O79" s="20"/>
      <c r="S79" s="22"/>
      <c r="V79" s="22"/>
    </row>
    <row r="80" spans="1:22">
      <c r="A80" s="16"/>
      <c r="B80" s="15"/>
      <c r="C80" s="15"/>
      <c r="D80" s="15"/>
      <c r="E80" s="15"/>
      <c r="F80" s="15"/>
      <c r="G80" s="15"/>
      <c r="H80" s="17"/>
      <c r="I80" s="15"/>
      <c r="J80" s="15"/>
      <c r="K80" s="19"/>
      <c r="L80" s="15"/>
      <c r="M80" s="16"/>
      <c r="O80" s="20"/>
      <c r="S80" s="22"/>
      <c r="V80" s="22"/>
    </row>
    <row r="81" spans="1:22">
      <c r="A81" s="16"/>
      <c r="B81" s="15"/>
      <c r="C81" s="15"/>
      <c r="D81" s="15"/>
      <c r="E81" s="15"/>
      <c r="F81" s="15"/>
      <c r="G81" s="15"/>
      <c r="H81" s="17"/>
      <c r="I81" s="15"/>
      <c r="J81" s="15"/>
      <c r="K81" s="19"/>
      <c r="L81" s="15"/>
      <c r="M81" s="16"/>
      <c r="O81" s="20"/>
      <c r="S81" s="22"/>
      <c r="V81" s="22"/>
    </row>
    <row r="82" spans="1:22">
      <c r="A82" s="16"/>
      <c r="B82" s="15"/>
      <c r="C82" s="15"/>
      <c r="D82" s="15"/>
      <c r="E82" s="15"/>
      <c r="F82" s="15"/>
      <c r="G82" s="15"/>
      <c r="H82" s="17"/>
      <c r="I82" s="15"/>
      <c r="J82" s="15"/>
      <c r="K82" s="19"/>
      <c r="L82" s="15"/>
      <c r="M82" s="16"/>
      <c r="O82" s="20"/>
      <c r="S82" s="22"/>
      <c r="V82" s="22"/>
    </row>
    <row r="83" spans="1:22">
      <c r="A83" s="16"/>
      <c r="B83" s="15"/>
      <c r="C83" s="15"/>
      <c r="D83" s="15"/>
      <c r="E83" s="15"/>
      <c r="F83" s="15"/>
      <c r="G83" s="15"/>
      <c r="H83" s="17"/>
      <c r="I83" s="15"/>
      <c r="J83" s="15"/>
      <c r="K83" s="19"/>
      <c r="L83" s="15"/>
      <c r="M83" s="16"/>
      <c r="O83" s="20"/>
      <c r="S83" s="22"/>
      <c r="V83" s="22"/>
    </row>
    <row r="84" spans="1:22">
      <c r="A84" s="16"/>
      <c r="B84" s="15"/>
      <c r="C84" s="15"/>
      <c r="D84" s="15"/>
      <c r="E84" s="15"/>
      <c r="F84" s="15"/>
      <c r="G84" s="15"/>
      <c r="H84" s="17"/>
      <c r="I84" s="15"/>
      <c r="J84" s="15"/>
      <c r="O84" s="20"/>
      <c r="S84" s="22"/>
      <c r="V84" s="22"/>
    </row>
    <row r="85" spans="1:22">
      <c r="A85" s="16"/>
      <c r="B85" s="15"/>
      <c r="C85" s="15"/>
      <c r="D85" s="15"/>
      <c r="E85" s="15"/>
      <c r="F85" s="15"/>
      <c r="G85" s="15"/>
      <c r="H85" s="17"/>
      <c r="I85" s="15"/>
      <c r="J85" s="15"/>
      <c r="O85" s="20"/>
      <c r="S85" s="22"/>
      <c r="V85" s="22"/>
    </row>
    <row r="86" spans="1:22">
      <c r="A86" s="16"/>
      <c r="B86" s="15"/>
      <c r="C86" s="15"/>
      <c r="D86" s="15"/>
      <c r="E86" s="15"/>
      <c r="F86" s="15"/>
      <c r="G86" s="15"/>
      <c r="H86" s="17"/>
      <c r="I86" s="15"/>
      <c r="J86" s="15"/>
      <c r="O86" s="20"/>
      <c r="S86" s="22"/>
      <c r="V86" s="22"/>
    </row>
    <row r="87" spans="1:22">
      <c r="A87" s="16"/>
      <c r="B87" s="15"/>
      <c r="C87" s="15"/>
      <c r="D87" s="15"/>
      <c r="E87" s="15"/>
      <c r="F87" s="15"/>
      <c r="G87" s="15"/>
      <c r="H87" s="17"/>
      <c r="I87" s="15"/>
      <c r="J87" s="15"/>
      <c r="O87" s="20"/>
      <c r="S87" s="22"/>
      <c r="V87" s="22"/>
    </row>
    <row r="88" spans="1:22">
      <c r="A88" s="16"/>
      <c r="B88" s="15"/>
      <c r="C88" s="15"/>
      <c r="D88" s="15"/>
      <c r="E88" s="15"/>
      <c r="F88" s="15"/>
      <c r="G88" s="15"/>
      <c r="H88" s="17"/>
      <c r="I88" s="15"/>
      <c r="J88" s="15"/>
      <c r="O88" s="20"/>
      <c r="S88" s="22"/>
      <c r="V88" s="22"/>
    </row>
    <row r="89" spans="1:22">
      <c r="A89" s="16"/>
      <c r="B89" s="15"/>
      <c r="C89" s="15"/>
      <c r="D89" s="15"/>
      <c r="E89" s="15"/>
      <c r="F89" s="15"/>
      <c r="G89" s="15"/>
      <c r="H89" s="17"/>
      <c r="I89" s="15"/>
      <c r="J89" s="15"/>
      <c r="O89" s="20"/>
      <c r="S89" s="22"/>
      <c r="V89" s="22"/>
    </row>
    <row r="90" spans="1:22">
      <c r="A90" s="16"/>
      <c r="B90" s="15"/>
      <c r="C90" s="15"/>
      <c r="D90" s="15"/>
      <c r="E90" s="15"/>
      <c r="F90" s="15"/>
      <c r="G90" s="15"/>
      <c r="H90" s="17"/>
      <c r="I90" s="15"/>
      <c r="J90" s="15"/>
      <c r="O90" s="20"/>
      <c r="S90" s="22"/>
      <c r="V90" s="22"/>
    </row>
    <row r="91" spans="1:22">
      <c r="A91" s="16"/>
      <c r="B91" s="15"/>
      <c r="C91" s="15"/>
      <c r="D91" s="15"/>
      <c r="E91" s="15"/>
      <c r="F91" s="15"/>
      <c r="G91" s="15"/>
      <c r="H91" s="17"/>
      <c r="I91" s="15"/>
      <c r="J91" s="15"/>
      <c r="O91" s="20"/>
      <c r="S91" s="22"/>
      <c r="V91" s="22"/>
    </row>
    <row r="92" spans="1:22">
      <c r="A92" s="16"/>
      <c r="B92" s="15"/>
      <c r="C92" s="15"/>
      <c r="D92" s="15"/>
      <c r="E92" s="15"/>
      <c r="F92" s="15"/>
      <c r="G92" s="15"/>
      <c r="H92" s="17"/>
      <c r="I92" s="15"/>
      <c r="J92" s="15"/>
      <c r="O92" s="20"/>
      <c r="S92" s="22"/>
      <c r="V92" s="22"/>
    </row>
    <row r="93" spans="1:22">
      <c r="A93" s="16"/>
      <c r="B93" s="15"/>
      <c r="C93" s="15"/>
      <c r="D93" s="15"/>
      <c r="E93" s="15"/>
      <c r="F93" s="15"/>
      <c r="G93" s="15"/>
      <c r="H93" s="17"/>
      <c r="I93" s="15"/>
      <c r="J93" s="15"/>
      <c r="O93" s="20"/>
      <c r="S93" s="22"/>
      <c r="V93" s="22"/>
    </row>
    <row r="94" spans="1:22">
      <c r="A94" s="16"/>
      <c r="B94" s="15"/>
      <c r="C94" s="15"/>
      <c r="D94" s="15"/>
      <c r="E94" s="15"/>
      <c r="F94" s="15"/>
      <c r="G94" s="15"/>
      <c r="H94" s="17"/>
      <c r="I94" s="15"/>
      <c r="J94" s="15"/>
      <c r="O94" s="20"/>
      <c r="S94" s="22"/>
      <c r="V94" s="22"/>
    </row>
    <row r="95" spans="1:22">
      <c r="A95" s="16"/>
      <c r="B95" s="15"/>
      <c r="C95" s="15"/>
      <c r="D95" s="15"/>
      <c r="E95" s="15"/>
      <c r="F95" s="15"/>
      <c r="G95" s="15"/>
      <c r="H95" s="17"/>
      <c r="I95" s="15"/>
      <c r="J95" s="15"/>
      <c r="O95" s="20"/>
      <c r="S95" s="22"/>
      <c r="V95" s="22"/>
    </row>
    <row r="96" spans="1:22">
      <c r="A96" s="16"/>
      <c r="B96" s="15"/>
      <c r="C96" s="15"/>
      <c r="D96" s="15"/>
      <c r="E96" s="15"/>
      <c r="F96" s="15"/>
      <c r="G96" s="15"/>
      <c r="H96" s="17"/>
      <c r="I96" s="15"/>
      <c r="J96" s="15"/>
      <c r="O96" s="20"/>
      <c r="S96" s="22"/>
      <c r="V96" s="22"/>
    </row>
    <row r="97" spans="1:22">
      <c r="A97" s="16"/>
      <c r="B97" s="15"/>
      <c r="C97" s="15"/>
      <c r="D97" s="15"/>
      <c r="E97" s="15"/>
      <c r="F97" s="15"/>
      <c r="G97" s="15"/>
      <c r="H97" s="17"/>
      <c r="I97" s="15"/>
      <c r="J97" s="15"/>
      <c r="O97" s="20"/>
      <c r="S97" s="22"/>
      <c r="V97" s="22"/>
    </row>
    <row r="98" spans="1:22">
      <c r="A98" s="16"/>
      <c r="B98" s="15"/>
      <c r="C98" s="15"/>
      <c r="D98" s="15"/>
      <c r="E98" s="15"/>
      <c r="F98" s="15"/>
      <c r="G98" s="15"/>
      <c r="H98" s="17"/>
      <c r="I98" s="15"/>
      <c r="J98" s="15"/>
      <c r="O98" s="20"/>
      <c r="S98" s="22"/>
      <c r="V98" s="22"/>
    </row>
    <row r="99" spans="1:22">
      <c r="A99" s="16"/>
      <c r="B99" s="15"/>
      <c r="C99" s="15"/>
      <c r="D99" s="15"/>
      <c r="E99" s="15"/>
      <c r="F99" s="15"/>
      <c r="G99" s="15"/>
      <c r="H99" s="17"/>
      <c r="I99" s="15"/>
      <c r="J99" s="15"/>
      <c r="O99" s="20"/>
      <c r="S99" s="22"/>
      <c r="V99" s="22"/>
    </row>
    <row r="100" spans="1:22">
      <c r="A100" s="16"/>
      <c r="B100" s="15"/>
      <c r="C100" s="15"/>
      <c r="D100" s="15"/>
      <c r="E100" s="15"/>
      <c r="F100" s="15"/>
      <c r="G100" s="15"/>
      <c r="H100" s="17"/>
      <c r="I100" s="15"/>
      <c r="J100" s="15"/>
      <c r="O100" s="20"/>
      <c r="S100" s="22"/>
      <c r="V100" s="22"/>
    </row>
    <row r="101" spans="1:22">
      <c r="A101" s="16"/>
      <c r="B101" s="15"/>
      <c r="C101" s="15"/>
      <c r="D101" s="15"/>
      <c r="E101" s="15"/>
      <c r="F101" s="15"/>
      <c r="G101" s="15"/>
      <c r="H101" s="17"/>
      <c r="I101" s="15"/>
      <c r="J101" s="15"/>
      <c r="O101" s="20"/>
      <c r="S101" s="22"/>
      <c r="V101" s="22"/>
    </row>
    <row r="102" spans="1:22">
      <c r="A102" s="16"/>
      <c r="B102" s="15"/>
      <c r="C102" s="15"/>
      <c r="D102" s="15"/>
      <c r="E102" s="15"/>
      <c r="F102" s="15"/>
      <c r="G102" s="15"/>
      <c r="H102" s="17"/>
      <c r="I102" s="15"/>
      <c r="J102" s="15"/>
      <c r="O102" s="20"/>
      <c r="S102" s="22"/>
      <c r="V102" s="22"/>
    </row>
    <row r="103" spans="1:22">
      <c r="A103" s="16"/>
      <c r="B103" s="15"/>
      <c r="C103" s="15"/>
      <c r="D103" s="15"/>
      <c r="E103" s="15"/>
      <c r="F103" s="15"/>
      <c r="G103" s="15"/>
      <c r="H103" s="17"/>
      <c r="I103" s="15"/>
      <c r="J103" s="15"/>
      <c r="O103" s="20"/>
      <c r="S103" s="22"/>
      <c r="V103" s="22"/>
    </row>
    <row r="104" spans="1:22">
      <c r="A104" s="16"/>
      <c r="B104" s="15"/>
      <c r="C104" s="15"/>
      <c r="D104" s="15"/>
      <c r="E104" s="15"/>
      <c r="F104" s="15"/>
      <c r="G104" s="15"/>
      <c r="H104" s="17"/>
      <c r="I104" s="15"/>
      <c r="J104" s="15"/>
    </row>
    <row r="105" spans="1:22">
      <c r="A105" s="16"/>
      <c r="B105" s="15"/>
      <c r="C105" s="15"/>
      <c r="D105" s="15"/>
      <c r="E105" s="15"/>
      <c r="F105" s="15"/>
      <c r="G105" s="15"/>
      <c r="H105" s="17"/>
      <c r="I105" s="15"/>
      <c r="J105" s="15"/>
    </row>
    <row r="106" spans="1:22">
      <c r="A106" s="16"/>
      <c r="B106" s="15"/>
      <c r="C106" s="15"/>
      <c r="D106" s="15"/>
      <c r="E106" s="15"/>
      <c r="F106" s="15"/>
      <c r="G106" s="15"/>
      <c r="H106" s="17"/>
      <c r="I106" s="15"/>
      <c r="J106" s="15"/>
    </row>
    <row r="107" spans="1:22">
      <c r="A107" s="16"/>
      <c r="B107" s="15"/>
      <c r="C107" s="15"/>
      <c r="D107" s="15"/>
      <c r="E107" s="15"/>
      <c r="F107" s="15"/>
      <c r="G107" s="15"/>
      <c r="H107" s="17"/>
      <c r="I107" s="15"/>
      <c r="J107" s="15"/>
    </row>
    <row r="108" spans="1:22">
      <c r="A108" s="16"/>
      <c r="B108" s="15"/>
      <c r="C108" s="15"/>
      <c r="D108" s="15"/>
      <c r="E108" s="15"/>
      <c r="F108" s="15"/>
      <c r="G108" s="15"/>
      <c r="H108" s="17"/>
      <c r="I108" s="15"/>
      <c r="J108" s="15"/>
    </row>
    <row r="109" spans="1:22">
      <c r="A109" s="16"/>
      <c r="B109" s="15"/>
      <c r="C109" s="15"/>
      <c r="D109" s="15"/>
      <c r="E109" s="15"/>
      <c r="F109" s="15"/>
      <c r="G109" s="15"/>
      <c r="H109" s="17"/>
      <c r="I109" s="15"/>
      <c r="J109" s="15"/>
    </row>
    <row r="110" spans="1:22">
      <c r="A110" s="16"/>
      <c r="B110" s="15"/>
      <c r="C110" s="15"/>
      <c r="D110" s="15"/>
      <c r="E110" s="15"/>
      <c r="F110" s="15"/>
      <c r="G110" s="15"/>
      <c r="H110" s="17"/>
      <c r="I110" s="15"/>
      <c r="J110" s="15"/>
    </row>
    <row r="111" spans="1:22">
      <c r="A111" s="16"/>
      <c r="B111" s="15"/>
      <c r="C111" s="15"/>
      <c r="D111" s="15"/>
      <c r="E111" s="15"/>
      <c r="F111" s="15"/>
      <c r="G111" s="15"/>
      <c r="H111" s="17"/>
      <c r="I111" s="15"/>
      <c r="J111" s="15"/>
    </row>
    <row r="112" spans="1:22">
      <c r="A112" s="16"/>
      <c r="B112" s="15"/>
      <c r="C112" s="15"/>
      <c r="D112" s="15"/>
      <c r="E112" s="15"/>
      <c r="F112" s="15"/>
      <c r="G112" s="15"/>
      <c r="H112" s="17"/>
      <c r="I112" s="15"/>
      <c r="J112" s="15"/>
    </row>
    <row r="113" spans="1:10">
      <c r="A113" s="16"/>
      <c r="B113" s="15"/>
      <c r="C113" s="15"/>
      <c r="D113" s="15"/>
      <c r="E113" s="15"/>
      <c r="F113" s="15"/>
      <c r="G113" s="15"/>
      <c r="H113" s="17"/>
      <c r="I113" s="15"/>
      <c r="J113" s="15"/>
    </row>
    <row r="114" spans="1:10">
      <c r="A114" s="16"/>
      <c r="B114" s="15"/>
      <c r="C114" s="15"/>
      <c r="D114" s="15"/>
      <c r="E114" s="15"/>
      <c r="F114" s="15"/>
      <c r="G114" s="15"/>
      <c r="H114" s="17"/>
      <c r="I114" s="15"/>
      <c r="J114" s="15"/>
    </row>
    <row r="115" spans="1:10">
      <c r="A115" s="16"/>
      <c r="B115" s="15"/>
      <c r="C115" s="15"/>
      <c r="D115" s="15"/>
      <c r="E115" s="15"/>
      <c r="F115" s="15"/>
      <c r="G115" s="15"/>
      <c r="H115" s="17"/>
      <c r="I115" s="15"/>
      <c r="J115" s="15"/>
    </row>
    <row r="116" spans="1:10">
      <c r="A116" s="16"/>
      <c r="B116" s="15"/>
      <c r="C116" s="15"/>
      <c r="D116" s="15"/>
      <c r="E116" s="15"/>
      <c r="F116" s="15"/>
      <c r="G116" s="15"/>
      <c r="H116" s="17"/>
      <c r="I116" s="15"/>
      <c r="J116" s="15"/>
    </row>
    <row r="117" spans="1:10">
      <c r="A117" s="16"/>
      <c r="B117" s="15"/>
      <c r="C117" s="15"/>
      <c r="D117" s="15"/>
      <c r="E117" s="15"/>
      <c r="F117" s="15"/>
      <c r="G117" s="15"/>
      <c r="H117" s="17"/>
      <c r="I117" s="15"/>
      <c r="J117" s="15"/>
    </row>
    <row r="118" spans="1:10">
      <c r="A118" s="16"/>
      <c r="B118" s="15"/>
      <c r="C118" s="15"/>
      <c r="D118" s="15"/>
      <c r="E118" s="15"/>
      <c r="F118" s="15"/>
      <c r="G118" s="15"/>
      <c r="H118" s="17"/>
      <c r="I118" s="15"/>
      <c r="J118" s="15"/>
    </row>
    <row r="119" spans="1:10">
      <c r="A119" s="16"/>
      <c r="B119" s="15"/>
      <c r="C119" s="15"/>
      <c r="D119" s="15"/>
      <c r="E119" s="15"/>
      <c r="F119" s="15"/>
      <c r="G119" s="15"/>
      <c r="H119" s="17"/>
      <c r="I119" s="15"/>
      <c r="J119" s="15"/>
    </row>
    <row r="120" spans="1:10">
      <c r="A120" s="16"/>
      <c r="B120" s="15"/>
      <c r="C120" s="15"/>
      <c r="D120" s="15"/>
      <c r="E120" s="15"/>
      <c r="F120" s="15"/>
      <c r="G120" s="15"/>
      <c r="H120" s="17"/>
      <c r="I120" s="15"/>
      <c r="J120" s="15"/>
    </row>
    <row r="121" spans="1:10">
      <c r="A121" s="16"/>
      <c r="B121" s="15"/>
      <c r="C121" s="15"/>
      <c r="D121" s="15"/>
      <c r="E121" s="15"/>
      <c r="F121" s="15"/>
      <c r="G121" s="15"/>
      <c r="H121" s="17"/>
      <c r="I121" s="15"/>
      <c r="J121" s="15"/>
    </row>
    <row r="122" spans="1:10">
      <c r="A122" s="16"/>
      <c r="B122" s="15"/>
      <c r="C122" s="15"/>
      <c r="D122" s="15"/>
      <c r="E122" s="15"/>
      <c r="F122" s="15"/>
      <c r="G122" s="15"/>
      <c r="H122" s="17"/>
      <c r="I122" s="15"/>
      <c r="J122" s="15"/>
    </row>
    <row r="123" spans="1:10">
      <c r="A123" s="16"/>
      <c r="B123" s="15"/>
      <c r="C123" s="15"/>
      <c r="D123" s="15"/>
      <c r="E123" s="15"/>
      <c r="F123" s="15"/>
      <c r="G123" s="15"/>
      <c r="H123" s="17"/>
      <c r="I123" s="15"/>
      <c r="J123" s="15"/>
    </row>
    <row r="124" spans="1:10">
      <c r="A124" s="16"/>
      <c r="B124" s="15"/>
      <c r="C124" s="15"/>
      <c r="D124" s="15"/>
      <c r="E124" s="15"/>
      <c r="F124" s="15"/>
      <c r="G124" s="15"/>
      <c r="H124" s="17"/>
      <c r="I124" s="15"/>
      <c r="J124" s="15"/>
    </row>
    <row r="125" spans="1:10">
      <c r="A125" s="16"/>
      <c r="B125" s="15"/>
      <c r="C125" s="15"/>
      <c r="D125" s="15"/>
      <c r="E125" s="15"/>
      <c r="F125" s="15"/>
      <c r="G125" s="15"/>
      <c r="H125" s="17"/>
      <c r="I125" s="15"/>
      <c r="J125" s="15"/>
    </row>
    <row r="126" spans="1:10">
      <c r="A126" s="16"/>
      <c r="B126" s="15"/>
      <c r="C126" s="15"/>
      <c r="D126" s="15"/>
      <c r="E126" s="15"/>
      <c r="F126" s="15"/>
      <c r="G126" s="15"/>
      <c r="H126" s="17"/>
      <c r="I126" s="15"/>
      <c r="J126" s="15"/>
    </row>
    <row r="127" spans="1:10">
      <c r="A127" s="16"/>
      <c r="B127" s="15"/>
      <c r="C127" s="15"/>
      <c r="D127" s="15"/>
      <c r="E127" s="15"/>
      <c r="F127" s="15"/>
      <c r="G127" s="15"/>
      <c r="H127" s="17"/>
      <c r="I127" s="15"/>
      <c r="J127" s="15"/>
    </row>
    <row r="128" spans="1:10">
      <c r="A128" s="16"/>
      <c r="B128" s="15"/>
      <c r="C128" s="15"/>
      <c r="D128" s="15"/>
      <c r="E128" s="15"/>
      <c r="F128" s="15"/>
      <c r="G128" s="15"/>
      <c r="H128" s="17"/>
      <c r="I128" s="15"/>
      <c r="J128" s="15"/>
    </row>
    <row r="129" spans="1:10">
      <c r="A129" s="16"/>
      <c r="B129" s="15"/>
      <c r="C129" s="15"/>
      <c r="D129" s="15"/>
      <c r="E129" s="15"/>
      <c r="F129" s="15"/>
      <c r="G129" s="15"/>
      <c r="H129" s="17"/>
      <c r="I129" s="15"/>
      <c r="J129" s="15"/>
    </row>
    <row r="130" spans="1:10">
      <c r="A130" s="16"/>
      <c r="B130" s="15"/>
      <c r="C130" s="15"/>
      <c r="D130" s="15"/>
      <c r="E130" s="15"/>
      <c r="F130" s="15"/>
      <c r="G130" s="15"/>
      <c r="H130" s="17"/>
      <c r="I130" s="15"/>
      <c r="J130" s="15"/>
    </row>
    <row r="131" spans="1:10">
      <c r="A131" s="16"/>
      <c r="B131" s="15"/>
      <c r="C131" s="15"/>
      <c r="D131" s="15"/>
      <c r="E131" s="15"/>
      <c r="F131" s="15"/>
      <c r="G131" s="15"/>
      <c r="H131" s="17"/>
      <c r="I131" s="15"/>
      <c r="J131" s="15"/>
    </row>
    <row r="132" spans="1:10">
      <c r="A132" s="16"/>
      <c r="B132" s="15"/>
      <c r="C132" s="15"/>
      <c r="D132" s="15"/>
      <c r="E132" s="15"/>
      <c r="F132" s="15"/>
      <c r="G132" s="15"/>
      <c r="H132" s="17"/>
      <c r="I132" s="15"/>
      <c r="J132" s="15"/>
    </row>
    <row r="133" spans="1:10">
      <c r="A133" s="16"/>
      <c r="B133" s="15"/>
      <c r="C133" s="15"/>
      <c r="D133" s="15"/>
      <c r="E133" s="15"/>
      <c r="F133" s="15"/>
      <c r="G133" s="15"/>
      <c r="H133" s="17"/>
      <c r="I133" s="15"/>
      <c r="J133" s="15"/>
    </row>
    <row r="134" spans="1:10">
      <c r="A134" s="16"/>
      <c r="B134" s="15"/>
      <c r="C134" s="15"/>
      <c r="D134" s="15"/>
      <c r="E134" s="15"/>
      <c r="F134" s="15"/>
      <c r="G134" s="15"/>
      <c r="H134" s="17"/>
      <c r="I134" s="15"/>
      <c r="J134" s="15"/>
    </row>
    <row r="135" spans="1:10">
      <c r="A135" s="16"/>
      <c r="B135" s="15"/>
      <c r="C135" s="15"/>
      <c r="D135" s="15"/>
      <c r="E135" s="15"/>
      <c r="F135" s="15"/>
      <c r="G135" s="15"/>
      <c r="H135" s="17"/>
      <c r="I135" s="15"/>
      <c r="J135" s="15"/>
    </row>
    <row r="136" spans="1:10">
      <c r="A136" s="16"/>
      <c r="B136" s="15"/>
      <c r="C136" s="15"/>
      <c r="D136" s="15"/>
      <c r="E136" s="15"/>
      <c r="F136" s="15"/>
      <c r="G136" s="15"/>
      <c r="H136" s="17"/>
      <c r="I136" s="15"/>
      <c r="J136" s="15"/>
    </row>
    <row r="137" spans="1:10">
      <c r="A137" s="16"/>
      <c r="B137" s="15"/>
      <c r="C137" s="15"/>
      <c r="D137" s="15"/>
      <c r="E137" s="15"/>
      <c r="F137" s="15"/>
      <c r="G137" s="15"/>
      <c r="H137" s="17"/>
      <c r="I137" s="15"/>
      <c r="J137" s="15"/>
    </row>
    <row r="138" spans="1:10">
      <c r="A138" s="16"/>
      <c r="B138" s="15"/>
      <c r="C138" s="15"/>
      <c r="D138" s="15"/>
      <c r="E138" s="15"/>
      <c r="F138" s="15"/>
      <c r="G138" s="15"/>
      <c r="H138" s="17"/>
      <c r="I138" s="15"/>
      <c r="J138" s="15"/>
    </row>
    <row r="139" spans="1:10">
      <c r="A139" s="16"/>
      <c r="B139" s="15"/>
      <c r="C139" s="15"/>
      <c r="D139" s="15"/>
      <c r="E139" s="15"/>
      <c r="F139" s="15"/>
      <c r="G139" s="15"/>
      <c r="H139" s="17"/>
      <c r="I139" s="15"/>
      <c r="J139" s="15"/>
    </row>
    <row r="140" spans="1:10">
      <c r="A140" s="16"/>
      <c r="B140" s="15"/>
      <c r="C140" s="15"/>
      <c r="D140" s="15"/>
      <c r="E140" s="15"/>
      <c r="F140" s="15"/>
      <c r="G140" s="15"/>
      <c r="H140" s="17"/>
      <c r="I140" s="15"/>
      <c r="J140" s="15"/>
    </row>
    <row r="141" spans="1:10">
      <c r="A141" s="16"/>
      <c r="B141" s="15"/>
      <c r="C141" s="15"/>
      <c r="D141" s="15"/>
      <c r="E141" s="15"/>
      <c r="F141" s="15"/>
      <c r="G141" s="15"/>
      <c r="H141" s="17"/>
      <c r="I141" s="15"/>
      <c r="J141" s="15"/>
    </row>
    <row r="142" spans="1:10">
      <c r="A142" s="16"/>
      <c r="B142" s="15"/>
      <c r="C142" s="15"/>
      <c r="D142" s="15"/>
      <c r="E142" s="15"/>
      <c r="F142" s="15"/>
      <c r="G142" s="15"/>
      <c r="H142" s="17"/>
      <c r="I142" s="15"/>
      <c r="J142" s="15"/>
    </row>
    <row r="143" spans="1:10">
      <c r="A143" s="16"/>
      <c r="B143" s="15"/>
      <c r="C143" s="15"/>
      <c r="D143" s="15"/>
      <c r="E143" s="15"/>
      <c r="F143" s="15"/>
      <c r="G143" s="15"/>
      <c r="H143" s="17"/>
      <c r="I143" s="15"/>
      <c r="J143" s="15"/>
    </row>
    <row r="144" spans="1:10">
      <c r="A144" s="16"/>
      <c r="B144" s="15"/>
      <c r="C144" s="15"/>
      <c r="D144" s="15"/>
      <c r="E144" s="15"/>
      <c r="F144" s="15"/>
      <c r="G144" s="15"/>
      <c r="H144" s="17"/>
      <c r="I144" s="15"/>
      <c r="J144" s="15"/>
    </row>
    <row r="145" spans="1:10">
      <c r="A145" s="16"/>
      <c r="B145" s="15"/>
      <c r="C145" s="15"/>
      <c r="D145" s="15"/>
      <c r="E145" s="15"/>
      <c r="F145" s="15"/>
      <c r="G145" s="15"/>
      <c r="H145" s="17"/>
      <c r="I145" s="15"/>
      <c r="J145" s="15"/>
    </row>
    <row r="146" spans="1:10">
      <c r="A146" s="16"/>
      <c r="B146" s="15"/>
      <c r="C146" s="15"/>
      <c r="D146" s="15"/>
      <c r="E146" s="15"/>
      <c r="F146" s="15"/>
      <c r="G146" s="15"/>
      <c r="H146" s="17"/>
      <c r="I146" s="15"/>
      <c r="J146" s="15"/>
    </row>
    <row r="147" spans="1:10">
      <c r="A147" s="16"/>
      <c r="B147" s="15"/>
      <c r="C147" s="15"/>
      <c r="D147" s="15"/>
      <c r="E147" s="15"/>
      <c r="F147" s="15"/>
      <c r="G147" s="15"/>
      <c r="H147" s="17"/>
      <c r="I147" s="15"/>
      <c r="J147" s="15"/>
    </row>
    <row r="148" spans="1:10">
      <c r="A148" s="16"/>
      <c r="B148" s="15"/>
      <c r="C148" s="15"/>
      <c r="D148" s="15"/>
      <c r="E148" s="15"/>
      <c r="F148" s="15"/>
      <c r="G148" s="15"/>
      <c r="H148" s="17"/>
      <c r="I148" s="15"/>
      <c r="J148" s="15"/>
    </row>
    <row r="149" spans="1:10">
      <c r="A149" s="16"/>
      <c r="B149" s="15"/>
      <c r="C149" s="15"/>
      <c r="D149" s="15"/>
      <c r="E149" s="15"/>
      <c r="F149" s="15"/>
      <c r="G149" s="15"/>
      <c r="H149" s="17"/>
      <c r="I149" s="15"/>
      <c r="J149" s="15"/>
    </row>
    <row r="150" spans="1:10">
      <c r="A150" s="16"/>
      <c r="B150" s="15"/>
      <c r="C150" s="15"/>
      <c r="D150" s="15"/>
      <c r="E150" s="15"/>
      <c r="F150" s="15"/>
      <c r="G150" s="15"/>
      <c r="H150" s="17"/>
      <c r="I150" s="15"/>
      <c r="J150" s="15"/>
    </row>
    <row r="151" spans="1:10">
      <c r="A151" s="16"/>
      <c r="B151" s="15"/>
      <c r="C151" s="15"/>
      <c r="D151" s="15"/>
      <c r="E151" s="15"/>
      <c r="F151" s="15"/>
      <c r="G151" s="15"/>
      <c r="H151" s="17"/>
      <c r="I151" s="15"/>
      <c r="J151" s="15"/>
    </row>
    <row r="152" spans="1:10">
      <c r="A152" s="16"/>
      <c r="B152" s="15"/>
      <c r="C152" s="15"/>
      <c r="D152" s="15"/>
      <c r="E152" s="15"/>
      <c r="F152" s="15"/>
      <c r="G152" s="15"/>
      <c r="H152" s="17"/>
      <c r="I152" s="15"/>
      <c r="J152" s="15"/>
    </row>
    <row r="153" spans="1:10">
      <c r="A153" s="16"/>
      <c r="B153" s="15"/>
      <c r="C153" s="15"/>
      <c r="D153" s="15"/>
      <c r="E153" s="15"/>
      <c r="F153" s="15"/>
      <c r="G153" s="15"/>
      <c r="H153" s="17"/>
      <c r="I153" s="15"/>
      <c r="J153" s="15"/>
    </row>
    <row r="154" spans="1:10">
      <c r="A154" s="16"/>
      <c r="B154" s="15"/>
      <c r="C154" s="15"/>
      <c r="D154" s="15"/>
      <c r="E154" s="15"/>
      <c r="F154" s="15"/>
      <c r="G154" s="15"/>
      <c r="H154" s="17"/>
      <c r="I154" s="15"/>
      <c r="J154" s="15"/>
    </row>
    <row r="155" spans="1:10">
      <c r="A155" s="16"/>
      <c r="B155" s="15"/>
      <c r="C155" s="15"/>
      <c r="D155" s="15"/>
      <c r="E155" s="15"/>
      <c r="F155" s="15"/>
      <c r="G155" s="15"/>
      <c r="H155" s="17"/>
      <c r="I155" s="15"/>
      <c r="J155" s="15"/>
    </row>
    <row r="156" spans="1:10">
      <c r="A156" s="16"/>
      <c r="B156" s="15"/>
      <c r="C156" s="15"/>
      <c r="D156" s="15"/>
      <c r="E156" s="15"/>
      <c r="F156" s="15"/>
      <c r="G156" s="15"/>
      <c r="H156" s="17"/>
      <c r="I156" s="15"/>
      <c r="J156" s="15"/>
    </row>
    <row r="157" spans="1:10">
      <c r="A157" s="16"/>
      <c r="B157" s="15"/>
      <c r="C157" s="15"/>
      <c r="D157" s="15"/>
      <c r="E157" s="15"/>
      <c r="F157" s="15"/>
      <c r="G157" s="15"/>
      <c r="H157" s="17"/>
      <c r="I157" s="15"/>
      <c r="J157" s="15"/>
    </row>
    <row r="158" spans="1:10">
      <c r="A158" s="16"/>
      <c r="B158" s="15"/>
      <c r="C158" s="15"/>
      <c r="D158" s="15"/>
      <c r="E158" s="15"/>
      <c r="F158" s="15"/>
      <c r="G158" s="15"/>
      <c r="H158" s="17"/>
      <c r="I158" s="15"/>
      <c r="J158" s="15"/>
    </row>
    <row r="159" spans="1:10">
      <c r="A159" s="16"/>
      <c r="B159" s="15"/>
      <c r="C159" s="15"/>
      <c r="D159" s="15"/>
      <c r="E159" s="15"/>
      <c r="F159" s="15"/>
      <c r="G159" s="15"/>
      <c r="H159" s="17"/>
      <c r="I159" s="15"/>
      <c r="J159" s="15"/>
    </row>
    <row r="160" spans="1:10">
      <c r="A160" s="16"/>
      <c r="B160" s="15"/>
      <c r="C160" s="15"/>
      <c r="D160" s="15"/>
      <c r="E160" s="15"/>
      <c r="F160" s="15"/>
      <c r="G160" s="15"/>
      <c r="H160" s="17"/>
      <c r="I160" s="15"/>
      <c r="J160" s="15"/>
    </row>
    <row r="161" spans="1:10">
      <c r="A161" s="16"/>
      <c r="B161" s="15"/>
      <c r="C161" s="15"/>
      <c r="D161" s="15"/>
      <c r="E161" s="15"/>
      <c r="F161" s="15"/>
      <c r="G161" s="15"/>
      <c r="H161" s="17"/>
      <c r="I161" s="15"/>
      <c r="J161" s="15"/>
    </row>
    <row r="162" spans="1:10">
      <c r="A162" s="16"/>
      <c r="B162" s="15"/>
      <c r="C162" s="15"/>
      <c r="D162" s="15"/>
      <c r="E162" s="15"/>
      <c r="F162" s="15"/>
      <c r="G162" s="15"/>
      <c r="H162" s="17"/>
      <c r="I162" s="15"/>
      <c r="J162" s="15"/>
    </row>
    <row r="163" spans="1:10">
      <c r="A163" s="16"/>
      <c r="B163" s="15"/>
      <c r="C163" s="15"/>
      <c r="D163" s="15"/>
      <c r="E163" s="15"/>
      <c r="F163" s="15"/>
      <c r="G163" s="15"/>
      <c r="H163" s="17"/>
      <c r="I163" s="15"/>
      <c r="J163" s="15"/>
    </row>
    <row r="164" spans="1:10">
      <c r="A164" s="16"/>
      <c r="B164" s="15"/>
      <c r="C164" s="15"/>
      <c r="D164" s="15"/>
      <c r="E164" s="15"/>
      <c r="F164" s="15"/>
      <c r="G164" s="15"/>
      <c r="H164" s="17"/>
      <c r="I164" s="15"/>
      <c r="J164" s="15"/>
    </row>
    <row r="165" spans="1:10">
      <c r="A165" s="16"/>
      <c r="B165" s="15"/>
      <c r="C165" s="15"/>
      <c r="D165" s="15"/>
      <c r="E165" s="15"/>
      <c r="F165" s="15"/>
      <c r="G165" s="15"/>
      <c r="H165" s="17"/>
      <c r="I165" s="15"/>
      <c r="J165" s="15"/>
    </row>
    <row r="166" spans="1:10">
      <c r="A166" s="16"/>
      <c r="B166" s="15"/>
      <c r="C166" s="15"/>
      <c r="D166" s="15"/>
      <c r="E166" s="15"/>
      <c r="F166" s="15"/>
      <c r="G166" s="15"/>
      <c r="H166" s="17"/>
      <c r="I166" s="15"/>
      <c r="J166" s="15"/>
    </row>
    <row r="167" spans="1:10">
      <c r="A167" s="16"/>
      <c r="B167" s="15"/>
      <c r="C167" s="15"/>
      <c r="D167" s="15"/>
      <c r="E167" s="15"/>
      <c r="F167" s="15"/>
      <c r="G167" s="15"/>
      <c r="H167" s="17"/>
      <c r="I167" s="15"/>
      <c r="J167" s="15"/>
    </row>
    <row r="168" spans="1:10">
      <c r="A168" s="16"/>
      <c r="B168" s="15"/>
      <c r="C168" s="15"/>
      <c r="D168" s="15"/>
      <c r="E168" s="15"/>
      <c r="F168" s="15"/>
      <c r="G168" s="15"/>
      <c r="H168" s="17"/>
      <c r="I168" s="15"/>
      <c r="J168" s="15"/>
    </row>
    <row r="169" spans="1:10">
      <c r="A169" s="16"/>
      <c r="B169" s="15"/>
      <c r="C169" s="15"/>
      <c r="D169" s="15"/>
      <c r="E169" s="15"/>
      <c r="F169" s="15"/>
      <c r="G169" s="15"/>
      <c r="H169" s="17"/>
      <c r="I169" s="15"/>
      <c r="J169" s="15"/>
    </row>
    <row r="170" spans="1:10">
      <c r="A170" s="16"/>
      <c r="B170" s="15"/>
      <c r="C170" s="15"/>
      <c r="D170" s="15"/>
      <c r="E170" s="15"/>
      <c r="F170" s="15"/>
      <c r="G170" s="15"/>
      <c r="H170" s="17"/>
      <c r="I170" s="15"/>
      <c r="J170" s="15"/>
    </row>
    <row r="171" spans="1:10">
      <c r="A171" s="16"/>
      <c r="B171" s="15"/>
      <c r="C171" s="15"/>
      <c r="D171" s="15"/>
      <c r="E171" s="15"/>
      <c r="F171" s="15"/>
      <c r="G171" s="15"/>
      <c r="H171" s="17"/>
      <c r="I171" s="15"/>
      <c r="J171" s="15"/>
    </row>
    <row r="172" spans="1:10">
      <c r="A172" s="16"/>
      <c r="B172" s="15"/>
      <c r="C172" s="15"/>
      <c r="D172" s="15"/>
      <c r="E172" s="15"/>
      <c r="F172" s="15"/>
      <c r="G172" s="15"/>
      <c r="H172" s="17"/>
      <c r="I172" s="15"/>
      <c r="J172" s="15"/>
    </row>
    <row r="173" spans="1:10">
      <c r="A173" s="16"/>
      <c r="B173" s="15"/>
      <c r="C173" s="15"/>
      <c r="D173" s="15"/>
      <c r="E173" s="15"/>
      <c r="F173" s="15"/>
      <c r="G173" s="15"/>
      <c r="H173" s="17"/>
      <c r="I173" s="15"/>
      <c r="J173" s="15"/>
    </row>
    <row r="174" spans="1:10">
      <c r="A174" s="16"/>
      <c r="B174" s="15"/>
      <c r="C174" s="15"/>
      <c r="D174" s="15"/>
      <c r="E174" s="15"/>
      <c r="F174" s="15"/>
      <c r="G174" s="15"/>
      <c r="H174" s="17"/>
      <c r="I174" s="15"/>
      <c r="J174" s="15"/>
    </row>
    <row r="175" spans="1:10">
      <c r="A175" s="16"/>
      <c r="B175" s="15"/>
      <c r="C175" s="15"/>
      <c r="D175" s="15"/>
      <c r="E175" s="15"/>
      <c r="F175" s="15"/>
      <c r="G175" s="15"/>
      <c r="H175" s="17"/>
      <c r="I175" s="15"/>
      <c r="J175" s="15"/>
    </row>
    <row r="176" spans="1:10">
      <c r="A176" s="16"/>
      <c r="B176" s="15"/>
      <c r="C176" s="15"/>
      <c r="D176" s="15"/>
      <c r="E176" s="15"/>
      <c r="F176" s="15"/>
      <c r="G176" s="15"/>
      <c r="H176" s="17"/>
      <c r="I176" s="15"/>
      <c r="J176" s="15"/>
    </row>
    <row r="177" spans="1:10">
      <c r="A177" s="16"/>
      <c r="B177" s="15"/>
      <c r="C177" s="15"/>
      <c r="D177" s="15"/>
      <c r="E177" s="15"/>
      <c r="F177" s="15"/>
      <c r="G177" s="15"/>
      <c r="H177" s="17"/>
      <c r="I177" s="15"/>
      <c r="J177" s="15"/>
    </row>
    <row r="178" spans="1:10">
      <c r="A178" s="16"/>
      <c r="B178" s="15"/>
      <c r="C178" s="15"/>
      <c r="D178" s="15"/>
      <c r="E178" s="15"/>
      <c r="F178" s="15"/>
      <c r="G178" s="15"/>
      <c r="H178" s="17"/>
      <c r="I178" s="15"/>
      <c r="J178" s="15"/>
    </row>
    <row r="179" spans="1:10">
      <c r="A179" s="16"/>
      <c r="B179" s="15"/>
      <c r="C179" s="15"/>
      <c r="D179" s="15"/>
      <c r="E179" s="15"/>
      <c r="F179" s="15"/>
      <c r="G179" s="15"/>
      <c r="H179" s="17"/>
      <c r="I179" s="15"/>
      <c r="J179" s="15"/>
    </row>
    <row r="180" spans="1:10">
      <c r="A180" s="16"/>
      <c r="B180" s="15"/>
      <c r="C180" s="15"/>
      <c r="D180" s="15"/>
      <c r="E180" s="15"/>
      <c r="F180" s="15"/>
      <c r="G180" s="15"/>
      <c r="H180" s="17"/>
      <c r="I180" s="15"/>
      <c r="J180" s="15"/>
    </row>
    <row r="181" spans="1:10">
      <c r="A181" s="16"/>
      <c r="B181" s="15"/>
      <c r="C181" s="15"/>
      <c r="D181" s="15"/>
      <c r="E181" s="15"/>
      <c r="F181" s="15"/>
      <c r="G181" s="15"/>
      <c r="H181" s="17"/>
      <c r="I181" s="15"/>
      <c r="J181" s="15"/>
    </row>
    <row r="182" spans="1:10">
      <c r="A182" s="16"/>
      <c r="B182" s="15"/>
      <c r="C182" s="15"/>
      <c r="D182" s="15"/>
      <c r="E182" s="15"/>
      <c r="F182" s="15"/>
      <c r="G182" s="15"/>
      <c r="H182" s="17"/>
      <c r="I182" s="15"/>
      <c r="J182" s="15"/>
    </row>
    <row r="183" spans="1:10">
      <c r="A183" s="16"/>
      <c r="B183" s="15"/>
      <c r="C183" s="15"/>
      <c r="D183" s="15"/>
      <c r="E183" s="15"/>
      <c r="F183" s="15"/>
      <c r="G183" s="15"/>
      <c r="H183" s="17"/>
      <c r="I183" s="15"/>
      <c r="J183" s="15"/>
    </row>
    <row r="184" spans="1:10">
      <c r="A184" s="16"/>
      <c r="B184" s="15"/>
      <c r="C184" s="15"/>
      <c r="D184" s="15"/>
      <c r="E184" s="15"/>
      <c r="F184" s="15"/>
      <c r="G184" s="15"/>
      <c r="H184" s="17"/>
      <c r="I184" s="15"/>
      <c r="J184" s="15"/>
    </row>
    <row r="185" spans="1:10">
      <c r="A185" s="16"/>
      <c r="B185" s="15"/>
      <c r="C185" s="15"/>
      <c r="D185" s="15"/>
      <c r="E185" s="15"/>
      <c r="F185" s="15"/>
      <c r="G185" s="15"/>
      <c r="H185" s="17"/>
      <c r="I185" s="15"/>
      <c r="J185" s="15"/>
    </row>
    <row r="186" spans="1:10">
      <c r="A186" s="16"/>
      <c r="B186" s="15"/>
      <c r="C186" s="15"/>
      <c r="D186" s="15"/>
      <c r="E186" s="15"/>
      <c r="F186" s="15"/>
      <c r="G186" s="15"/>
      <c r="H186" s="17"/>
      <c r="I186" s="15"/>
      <c r="J186" s="15"/>
    </row>
    <row r="187" spans="1:10">
      <c r="A187" s="16"/>
      <c r="B187" s="15"/>
      <c r="C187" s="15"/>
      <c r="D187" s="15"/>
      <c r="E187" s="15"/>
      <c r="F187" s="15"/>
      <c r="G187" s="15"/>
      <c r="H187" s="17"/>
      <c r="I187" s="15"/>
      <c r="J187" s="15"/>
    </row>
    <row r="188" spans="1:10">
      <c r="A188" s="16"/>
      <c r="B188" s="15"/>
      <c r="C188" s="15"/>
      <c r="D188" s="15"/>
      <c r="E188" s="15"/>
      <c r="F188" s="15"/>
      <c r="G188" s="15"/>
      <c r="H188" s="17"/>
      <c r="I188" s="15"/>
      <c r="J188" s="15"/>
    </row>
    <row r="189" spans="1:10">
      <c r="A189" s="16"/>
      <c r="B189" s="15"/>
      <c r="C189" s="15"/>
      <c r="D189" s="15"/>
      <c r="E189" s="15"/>
      <c r="F189" s="15"/>
      <c r="G189" s="15"/>
      <c r="H189" s="17"/>
      <c r="I189" s="15"/>
      <c r="J189" s="15"/>
    </row>
    <row r="190" spans="1:10">
      <c r="A190" s="16"/>
      <c r="B190" s="15"/>
      <c r="C190" s="15"/>
      <c r="D190" s="15"/>
      <c r="E190" s="15"/>
      <c r="F190" s="15"/>
      <c r="G190" s="15"/>
      <c r="H190" s="17"/>
      <c r="I190" s="15"/>
      <c r="J190" s="15"/>
    </row>
    <row r="191" spans="1:10">
      <c r="A191" s="16"/>
      <c r="B191" s="15"/>
      <c r="C191" s="15"/>
      <c r="D191" s="15"/>
      <c r="E191" s="15"/>
      <c r="F191" s="15"/>
      <c r="G191" s="15"/>
      <c r="H191" s="17"/>
      <c r="I191" s="15"/>
      <c r="J191" s="15"/>
    </row>
    <row r="192" spans="1:10">
      <c r="A192" s="16"/>
      <c r="B192" s="15"/>
      <c r="C192" s="15"/>
      <c r="D192" s="15"/>
      <c r="E192" s="15"/>
      <c r="F192" s="15"/>
      <c r="G192" s="15"/>
      <c r="H192" s="17"/>
      <c r="I192" s="15"/>
      <c r="J192" s="15"/>
    </row>
    <row r="193" spans="1:10">
      <c r="A193" s="16"/>
      <c r="B193" s="15"/>
      <c r="C193" s="15"/>
      <c r="D193" s="15"/>
      <c r="E193" s="15"/>
      <c r="F193" s="15"/>
      <c r="G193" s="15"/>
      <c r="H193" s="17"/>
      <c r="I193" s="15"/>
      <c r="J193" s="15"/>
    </row>
    <row r="194" spans="1:10">
      <c r="A194" s="16"/>
      <c r="B194" s="15"/>
      <c r="C194" s="15"/>
      <c r="D194" s="15"/>
      <c r="E194" s="15"/>
      <c r="F194" s="15"/>
      <c r="G194" s="15"/>
      <c r="H194" s="17"/>
      <c r="I194" s="15"/>
      <c r="J194" s="15"/>
    </row>
    <row r="195" spans="1:10">
      <c r="A195" s="16"/>
      <c r="B195" s="15"/>
      <c r="C195" s="15"/>
      <c r="D195" s="15"/>
      <c r="E195" s="15"/>
      <c r="F195" s="15"/>
      <c r="G195" s="15"/>
      <c r="H195" s="17"/>
      <c r="I195" s="15"/>
      <c r="J195" s="15"/>
    </row>
    <row r="196" spans="1:10">
      <c r="A196" s="16"/>
      <c r="B196" s="15"/>
      <c r="C196" s="15"/>
      <c r="D196" s="15"/>
      <c r="E196" s="15"/>
      <c r="F196" s="15"/>
      <c r="G196" s="15"/>
      <c r="H196" s="17"/>
      <c r="I196" s="15"/>
      <c r="J196" s="15"/>
    </row>
    <row r="197" spans="1:10">
      <c r="A197" s="16"/>
      <c r="B197" s="15"/>
      <c r="C197" s="15"/>
      <c r="D197" s="15"/>
      <c r="E197" s="15"/>
      <c r="F197" s="15"/>
      <c r="G197" s="15"/>
      <c r="H197" s="17"/>
      <c r="I197" s="15"/>
      <c r="J197" s="15"/>
    </row>
    <row r="198" spans="1:10">
      <c r="A198" s="16"/>
      <c r="B198" s="15"/>
      <c r="C198" s="15"/>
      <c r="D198" s="15"/>
      <c r="E198" s="15"/>
      <c r="F198" s="15"/>
      <c r="G198" s="15"/>
      <c r="H198" s="17"/>
      <c r="I198" s="15"/>
      <c r="J198" s="15"/>
    </row>
    <row r="199" spans="1:10">
      <c r="A199" s="16"/>
      <c r="B199" s="15"/>
      <c r="C199" s="15"/>
      <c r="D199" s="15"/>
      <c r="E199" s="15"/>
      <c r="F199" s="15"/>
      <c r="G199" s="15"/>
      <c r="H199" s="17"/>
      <c r="I199" s="15"/>
      <c r="J199" s="15"/>
    </row>
    <row r="200" spans="1:10">
      <c r="A200" s="16"/>
      <c r="B200" s="15"/>
      <c r="C200" s="15"/>
      <c r="D200" s="15"/>
      <c r="E200" s="15"/>
      <c r="F200" s="15"/>
      <c r="G200" s="15"/>
      <c r="H200" s="17"/>
      <c r="I200" s="15"/>
      <c r="J200" s="15"/>
    </row>
    <row r="201" spans="1:10">
      <c r="A201" s="16"/>
      <c r="B201" s="15"/>
      <c r="C201" s="15"/>
      <c r="D201" s="15"/>
      <c r="E201" s="15"/>
      <c r="F201" s="15"/>
      <c r="G201" s="15"/>
      <c r="H201" s="17"/>
      <c r="I201" s="15"/>
      <c r="J201" s="15"/>
    </row>
    <row r="202" spans="1:10">
      <c r="A202" s="16"/>
      <c r="B202" s="15"/>
      <c r="C202" s="15"/>
      <c r="D202" s="15"/>
      <c r="E202" s="15"/>
      <c r="F202" s="15"/>
      <c r="G202" s="15"/>
      <c r="H202" s="17"/>
      <c r="I202" s="15"/>
      <c r="J202" s="15"/>
    </row>
    <row r="203" spans="1:10">
      <c r="A203" s="16"/>
      <c r="B203" s="15"/>
      <c r="C203" s="15"/>
      <c r="D203" s="15"/>
      <c r="E203" s="15"/>
      <c r="F203" s="15"/>
      <c r="G203" s="15"/>
      <c r="H203" s="17"/>
      <c r="I203" s="15"/>
      <c r="J203" s="15"/>
    </row>
    <row r="204" spans="1:10">
      <c r="A204" s="16"/>
      <c r="B204" s="15"/>
      <c r="C204" s="15"/>
      <c r="D204" s="15"/>
      <c r="E204" s="15"/>
      <c r="F204" s="15"/>
      <c r="G204" s="15"/>
      <c r="H204" s="17"/>
      <c r="I204" s="15"/>
      <c r="J204" s="15"/>
    </row>
  </sheetData>
  <sheetProtection algorithmName="SHA-512" hashValue="QVcLA7NNN/mLJB8DqzBZlkBdEMWi44fnj5renuuYJWYYI4uGfn/aks0g3WxXod2OgKM8rapXdc1L8w5sRTCaFA==" saltValue="Y15y2LBppeu8KpvVCWQUgA==" spinCount="100000" sheet="1" objects="1" scenarios="1"/>
  <mergeCells count="1">
    <mergeCell ref="A3:D3"/>
  </mergeCells>
  <dataValidations count="11">
    <dataValidation type="list" allowBlank="1" showInputMessage="1" showErrorMessage="1" sqref="B4" xr:uid="{D728E868-A1EA-4645-B3F1-8DB2C93264A2}">
      <formula1>_xlfn.ANCHORARRAY(O5)</formula1>
    </dataValidation>
    <dataValidation type="list" allowBlank="1" showInputMessage="1" showErrorMessage="1" sqref="B5" xr:uid="{6D53F395-8B3B-4F17-8491-A5B5D812BC03}">
      <formula1>_xlfn.ANCHORARRAY(P5)</formula1>
    </dataValidation>
    <dataValidation type="list" allowBlank="1" showInputMessage="1" showErrorMessage="1" sqref="B6" xr:uid="{9A87350B-5556-496C-BD46-4725FC17595B}">
      <formula1>_xlfn.ANCHORARRAY(Q5)</formula1>
    </dataValidation>
    <dataValidation type="list" allowBlank="1" showInputMessage="1" showErrorMessage="1" sqref="B7" xr:uid="{A4ADCFBA-4A22-4802-AC7A-5EC52B64185D}">
      <formula1>_xlfn.ANCHORARRAY(R5)</formula1>
    </dataValidation>
    <dataValidation type="list" allowBlank="1" showInputMessage="1" showErrorMessage="1" sqref="B8" xr:uid="{9B9D34AC-2263-4B6E-B586-5C604EA453E7}">
      <formula1>_xlfn.ANCHORARRAY(S5)</formula1>
    </dataValidation>
    <dataValidation type="list" allowBlank="1" showInputMessage="1" showErrorMessage="1" sqref="B9:B10" xr:uid="{78F7BB57-FD87-41C9-9FD5-29E82EE32B81}">
      <formula1>_xlfn.ANCHORARRAY(T5)</formula1>
    </dataValidation>
    <dataValidation type="list" allowBlank="1" showInputMessage="1" showErrorMessage="1" sqref="D4" xr:uid="{448CD9C4-8FAE-4C38-B665-9DEA2BFA32B9}">
      <formula1>_xlfn.ANCHORARRAY(U5)</formula1>
    </dataValidation>
    <dataValidation type="list" allowBlank="1" showInputMessage="1" showErrorMessage="1" sqref="D5" xr:uid="{491C011D-4FE2-449A-AB8B-150D8D7C5449}">
      <formula1>_xlfn.ANCHORARRAY(V5)</formula1>
    </dataValidation>
    <dataValidation type="list" allowBlank="1" showInputMessage="1" showErrorMessage="1" sqref="D6" xr:uid="{E86CD8BA-DE08-464D-B0C8-1313C1916FE9}">
      <formula1>_xlfn.ANCHORARRAY(W5)</formula1>
    </dataValidation>
    <dataValidation type="list" allowBlank="1" showInputMessage="1" showErrorMessage="1" sqref="D7" xr:uid="{7F2D7F4E-6147-4EB2-91AF-8AAE314CD861}">
      <formula1>_xlfn.ANCHORARRAY(X5)</formula1>
    </dataValidation>
    <dataValidation type="list" allowBlank="1" showInputMessage="1" showErrorMessage="1" sqref="D8" xr:uid="{294E6BB3-BE4D-42D8-9CA8-0731B2521AFD}">
      <formula1>_xlfn.ANCHORARRAY(Z5)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46"/>
  <sheetViews>
    <sheetView showGridLines="0" zoomScale="85" zoomScaleNormal="85" workbookViewId="0">
      <selection activeCell="A3" sqref="A3"/>
    </sheetView>
  </sheetViews>
  <sheetFormatPr defaultColWidth="13.5703125" defaultRowHeight="14.45"/>
  <cols>
    <col min="1" max="1" width="21.85546875" customWidth="1"/>
    <col min="2" max="2" width="18" customWidth="1"/>
    <col min="3" max="3" width="44" customWidth="1"/>
    <col min="4" max="4" width="20.42578125" customWidth="1"/>
    <col min="5" max="5" width="20" customWidth="1"/>
    <col min="6" max="6" width="42" customWidth="1"/>
    <col min="7" max="7" width="28" customWidth="1"/>
    <col min="8" max="8" width="18" customWidth="1"/>
    <col min="9" max="9" width="24.42578125" customWidth="1"/>
    <col min="10" max="10" width="17.140625" customWidth="1"/>
    <col min="11" max="12" width="26" customWidth="1"/>
    <col min="13" max="14" width="13" customWidth="1"/>
    <col min="15" max="15" width="20.85546875" customWidth="1"/>
    <col min="16" max="16" width="14" customWidth="1"/>
    <col min="17" max="17" width="36.85546875" customWidth="1"/>
    <col min="18" max="19" width="18" customWidth="1"/>
  </cols>
  <sheetData>
    <row r="1" spans="1:20" ht="26.1" customHeight="1">
      <c r="A1" s="48" t="s">
        <v>34</v>
      </c>
      <c r="B1" s="48"/>
      <c r="C1" s="48"/>
    </row>
    <row r="2" spans="1:20" s="1" customFormat="1" ht="24" customHeight="1">
      <c r="A2" s="49" t="s">
        <v>35</v>
      </c>
      <c r="B2" s="49"/>
      <c r="C2" s="49"/>
      <c r="D2" s="49" t="s">
        <v>36</v>
      </c>
      <c r="E2" s="49"/>
      <c r="F2" s="49"/>
      <c r="G2" s="49"/>
      <c r="H2" s="49"/>
      <c r="I2" s="49" t="s">
        <v>37</v>
      </c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20" s="2" customFormat="1" ht="39" customHeight="1">
      <c r="A3" s="31" t="s">
        <v>38</v>
      </c>
      <c r="B3" s="31" t="s">
        <v>2</v>
      </c>
      <c r="C3" s="31" t="s">
        <v>39</v>
      </c>
      <c r="D3" s="31" t="s">
        <v>40</v>
      </c>
      <c r="E3" s="31" t="s">
        <v>23</v>
      </c>
      <c r="F3" s="31" t="s">
        <v>41</v>
      </c>
      <c r="G3" s="31" t="s">
        <v>30</v>
      </c>
      <c r="H3" s="31" t="s">
        <v>31</v>
      </c>
      <c r="I3" s="31" t="s">
        <v>42</v>
      </c>
      <c r="J3" s="31" t="s">
        <v>43</v>
      </c>
      <c r="K3" s="31" t="s">
        <v>27</v>
      </c>
      <c r="L3" s="31" t="s">
        <v>32</v>
      </c>
      <c r="M3" s="31" t="s">
        <v>44</v>
      </c>
      <c r="N3" s="31" t="s">
        <v>45</v>
      </c>
      <c r="O3" s="31" t="s">
        <v>46</v>
      </c>
      <c r="P3" s="31" t="s">
        <v>47</v>
      </c>
      <c r="Q3" s="31" t="s">
        <v>48</v>
      </c>
      <c r="R3" s="31" t="s">
        <v>49</v>
      </c>
      <c r="S3" s="31" t="s">
        <v>50</v>
      </c>
      <c r="T3" s="32" t="s">
        <v>21</v>
      </c>
    </row>
    <row r="4" spans="1:20" ht="38.1" customHeight="1">
      <c r="A4" s="4" t="s">
        <v>51</v>
      </c>
      <c r="B4" s="5" t="s">
        <v>52</v>
      </c>
      <c r="C4" s="3" t="s">
        <v>53</v>
      </c>
      <c r="D4" s="7" t="s">
        <v>54</v>
      </c>
      <c r="E4" s="6" t="s">
        <v>55</v>
      </c>
      <c r="F4" s="10" t="s">
        <v>56</v>
      </c>
      <c r="G4" s="3" t="s">
        <v>57</v>
      </c>
      <c r="H4" s="3" t="s">
        <v>58</v>
      </c>
      <c r="I4" s="2" t="s">
        <v>59</v>
      </c>
      <c r="J4" s="11">
        <v>44029</v>
      </c>
      <c r="K4" s="2" t="s">
        <v>60</v>
      </c>
      <c r="L4" s="9" t="s">
        <v>61</v>
      </c>
      <c r="M4" s="2" t="s">
        <v>62</v>
      </c>
      <c r="N4" s="2" t="s">
        <v>63</v>
      </c>
      <c r="O4" s="2" t="s">
        <v>63</v>
      </c>
      <c r="P4" s="2" t="s">
        <v>63</v>
      </c>
      <c r="Q4" s="9" t="s">
        <v>63</v>
      </c>
      <c r="R4" s="9" t="s">
        <v>64</v>
      </c>
      <c r="S4" s="12" t="s">
        <v>64</v>
      </c>
      <c r="T4" s="14">
        <f>YEAR(J4)</f>
        <v>2020</v>
      </c>
    </row>
    <row r="5" spans="1:20" ht="38.1" customHeight="1">
      <c r="A5" s="4" t="s">
        <v>51</v>
      </c>
      <c r="B5" s="5" t="s">
        <v>52</v>
      </c>
      <c r="C5" s="3" t="s">
        <v>53</v>
      </c>
      <c r="D5" s="7" t="s">
        <v>54</v>
      </c>
      <c r="E5" s="6" t="s">
        <v>55</v>
      </c>
      <c r="F5" s="10" t="s">
        <v>56</v>
      </c>
      <c r="G5" s="3" t="s">
        <v>57</v>
      </c>
      <c r="H5" s="3" t="s">
        <v>58</v>
      </c>
      <c r="I5" s="2" t="s">
        <v>59</v>
      </c>
      <c r="J5" s="11">
        <v>44225</v>
      </c>
      <c r="K5" s="2" t="s">
        <v>65</v>
      </c>
      <c r="L5" s="9" t="s">
        <v>61</v>
      </c>
      <c r="M5" s="2" t="s">
        <v>62</v>
      </c>
      <c r="N5" s="2" t="s">
        <v>63</v>
      </c>
      <c r="O5" s="2" t="s">
        <v>63</v>
      </c>
      <c r="P5" s="2" t="s">
        <v>63</v>
      </c>
      <c r="Q5" s="9" t="s">
        <v>63</v>
      </c>
      <c r="R5" s="9" t="s">
        <v>64</v>
      </c>
      <c r="S5" s="12" t="s">
        <v>64</v>
      </c>
      <c r="T5" s="14">
        <f t="shared" ref="T5:T46" si="0">YEAR(J5)</f>
        <v>2021</v>
      </c>
    </row>
    <row r="6" spans="1:20" ht="38.1" customHeight="1">
      <c r="A6" s="4" t="s">
        <v>51</v>
      </c>
      <c r="B6" s="5" t="s">
        <v>52</v>
      </c>
      <c r="C6" s="3" t="s">
        <v>53</v>
      </c>
      <c r="D6" s="7" t="s">
        <v>54</v>
      </c>
      <c r="E6" s="6" t="s">
        <v>55</v>
      </c>
      <c r="F6" s="10" t="s">
        <v>56</v>
      </c>
      <c r="G6" s="3" t="s">
        <v>57</v>
      </c>
      <c r="H6" s="3" t="s">
        <v>58</v>
      </c>
      <c r="I6" s="2" t="s">
        <v>59</v>
      </c>
      <c r="J6" s="11">
        <v>44406</v>
      </c>
      <c r="K6" s="2" t="s">
        <v>65</v>
      </c>
      <c r="L6" s="9" t="s">
        <v>61</v>
      </c>
      <c r="M6" s="2" t="s">
        <v>62</v>
      </c>
      <c r="N6" s="2" t="s">
        <v>63</v>
      </c>
      <c r="O6" s="2" t="s">
        <v>63</v>
      </c>
      <c r="P6" s="2" t="s">
        <v>63</v>
      </c>
      <c r="Q6" s="9" t="s">
        <v>63</v>
      </c>
      <c r="R6" s="9" t="s">
        <v>64</v>
      </c>
      <c r="S6" s="12" t="s">
        <v>64</v>
      </c>
      <c r="T6" s="14">
        <f t="shared" si="0"/>
        <v>2021</v>
      </c>
    </row>
    <row r="7" spans="1:20" ht="38.1" customHeight="1">
      <c r="A7" s="4" t="s">
        <v>51</v>
      </c>
      <c r="B7" s="5" t="s">
        <v>52</v>
      </c>
      <c r="C7" s="3" t="s">
        <v>53</v>
      </c>
      <c r="D7" s="7" t="s">
        <v>54</v>
      </c>
      <c r="E7" s="6" t="s">
        <v>55</v>
      </c>
      <c r="F7" s="10" t="s">
        <v>56</v>
      </c>
      <c r="G7" s="3" t="s">
        <v>57</v>
      </c>
      <c r="H7" s="3" t="s">
        <v>58</v>
      </c>
      <c r="I7" s="2" t="s">
        <v>59</v>
      </c>
      <c r="J7" s="11">
        <v>44589</v>
      </c>
      <c r="K7" s="2" t="s">
        <v>65</v>
      </c>
      <c r="L7" s="9" t="s">
        <v>61</v>
      </c>
      <c r="M7" s="2" t="s">
        <v>62</v>
      </c>
      <c r="N7" s="2" t="s">
        <v>63</v>
      </c>
      <c r="O7" s="2" t="s">
        <v>63</v>
      </c>
      <c r="P7" s="2" t="s">
        <v>63</v>
      </c>
      <c r="Q7" s="9" t="s">
        <v>63</v>
      </c>
      <c r="R7" s="9" t="s">
        <v>64</v>
      </c>
      <c r="S7" s="12" t="s">
        <v>64</v>
      </c>
      <c r="T7" s="14">
        <f t="shared" si="0"/>
        <v>2022</v>
      </c>
    </row>
    <row r="8" spans="1:20" ht="38.1" customHeight="1">
      <c r="A8" s="4" t="s">
        <v>51</v>
      </c>
      <c r="B8" s="5" t="s">
        <v>52</v>
      </c>
      <c r="C8" s="3" t="s">
        <v>53</v>
      </c>
      <c r="D8" s="7" t="s">
        <v>54</v>
      </c>
      <c r="E8" s="6" t="s">
        <v>55</v>
      </c>
      <c r="F8" s="10" t="s">
        <v>56</v>
      </c>
      <c r="G8" s="3" t="s">
        <v>57</v>
      </c>
      <c r="H8" s="3" t="s">
        <v>58</v>
      </c>
      <c r="I8" s="2" t="s">
        <v>59</v>
      </c>
      <c r="J8" s="11">
        <v>44764</v>
      </c>
      <c r="K8" s="2" t="s">
        <v>65</v>
      </c>
      <c r="L8" s="9" t="s">
        <v>61</v>
      </c>
      <c r="M8" s="2" t="s">
        <v>62</v>
      </c>
      <c r="N8" s="2" t="s">
        <v>63</v>
      </c>
      <c r="O8" s="2" t="s">
        <v>63</v>
      </c>
      <c r="P8" s="2" t="s">
        <v>63</v>
      </c>
      <c r="Q8" s="9" t="s">
        <v>63</v>
      </c>
      <c r="R8" s="9" t="s">
        <v>64</v>
      </c>
      <c r="S8" s="12" t="s">
        <v>64</v>
      </c>
      <c r="T8" s="14">
        <f t="shared" si="0"/>
        <v>2022</v>
      </c>
    </row>
    <row r="9" spans="1:20" ht="38.1" customHeight="1">
      <c r="A9" s="4" t="s">
        <v>51</v>
      </c>
      <c r="B9" s="5" t="s">
        <v>52</v>
      </c>
      <c r="C9" s="3" t="s">
        <v>53</v>
      </c>
      <c r="D9" s="7" t="s">
        <v>54</v>
      </c>
      <c r="E9" s="6" t="s">
        <v>55</v>
      </c>
      <c r="F9" s="10" t="s">
        <v>56</v>
      </c>
      <c r="G9" s="3" t="s">
        <v>57</v>
      </c>
      <c r="H9" s="3" t="s">
        <v>58</v>
      </c>
      <c r="I9" s="2" t="s">
        <v>59</v>
      </c>
      <c r="J9" s="11">
        <v>44946</v>
      </c>
      <c r="K9" s="2" t="s">
        <v>65</v>
      </c>
      <c r="L9" s="9" t="s">
        <v>61</v>
      </c>
      <c r="M9" s="2" t="s">
        <v>62</v>
      </c>
      <c r="N9" s="2" t="s">
        <v>63</v>
      </c>
      <c r="O9" s="2" t="s">
        <v>63</v>
      </c>
      <c r="P9" s="2" t="s">
        <v>63</v>
      </c>
      <c r="Q9" s="9" t="s">
        <v>63</v>
      </c>
      <c r="R9" s="9" t="s">
        <v>64</v>
      </c>
      <c r="S9" s="12" t="s">
        <v>64</v>
      </c>
      <c r="T9" s="14">
        <f t="shared" si="0"/>
        <v>2023</v>
      </c>
    </row>
    <row r="10" spans="1:20" ht="38.1" customHeight="1">
      <c r="A10" s="4" t="s">
        <v>51</v>
      </c>
      <c r="B10" s="5" t="s">
        <v>52</v>
      </c>
      <c r="C10" s="10" t="s">
        <v>53</v>
      </c>
      <c r="D10" s="7" t="s">
        <v>54</v>
      </c>
      <c r="E10" s="6" t="s">
        <v>55</v>
      </c>
      <c r="F10" s="10" t="s">
        <v>56</v>
      </c>
      <c r="G10" s="3" t="s">
        <v>57</v>
      </c>
      <c r="H10" s="3" t="s">
        <v>58</v>
      </c>
      <c r="I10" s="2" t="s">
        <v>59</v>
      </c>
      <c r="J10" s="11">
        <v>45131</v>
      </c>
      <c r="K10" s="9" t="s">
        <v>66</v>
      </c>
      <c r="L10" s="9" t="s">
        <v>67</v>
      </c>
      <c r="M10" s="2" t="s">
        <v>62</v>
      </c>
      <c r="N10" s="2" t="s">
        <v>63</v>
      </c>
      <c r="O10" s="2" t="s">
        <v>63</v>
      </c>
      <c r="P10" s="2" t="s">
        <v>63</v>
      </c>
      <c r="Q10" s="9" t="s">
        <v>63</v>
      </c>
      <c r="R10" s="9" t="s">
        <v>64</v>
      </c>
      <c r="S10" s="12" t="s">
        <v>64</v>
      </c>
      <c r="T10" s="14">
        <f t="shared" si="0"/>
        <v>2023</v>
      </c>
    </row>
    <row r="11" spans="1:20" ht="38.1" customHeight="1">
      <c r="A11" s="4" t="s">
        <v>51</v>
      </c>
      <c r="B11" s="5" t="s">
        <v>52</v>
      </c>
      <c r="C11" s="3" t="s">
        <v>53</v>
      </c>
      <c r="D11" s="7" t="s">
        <v>54</v>
      </c>
      <c r="E11" s="6" t="s">
        <v>55</v>
      </c>
      <c r="F11" s="10" t="s">
        <v>56</v>
      </c>
      <c r="G11" s="3" t="s">
        <v>57</v>
      </c>
      <c r="H11" s="3" t="s">
        <v>58</v>
      </c>
      <c r="I11" s="2" t="s">
        <v>59</v>
      </c>
      <c r="J11" s="11">
        <v>45322</v>
      </c>
      <c r="K11" s="2" t="s">
        <v>65</v>
      </c>
      <c r="L11" s="9" t="s">
        <v>67</v>
      </c>
      <c r="M11" s="2" t="s">
        <v>62</v>
      </c>
      <c r="N11" s="2" t="s">
        <v>63</v>
      </c>
      <c r="O11" s="2" t="s">
        <v>63</v>
      </c>
      <c r="P11" s="2" t="s">
        <v>63</v>
      </c>
      <c r="Q11" s="9" t="s">
        <v>63</v>
      </c>
      <c r="R11" s="9" t="s">
        <v>64</v>
      </c>
      <c r="S11" s="12" t="s">
        <v>64</v>
      </c>
      <c r="T11" s="14">
        <f t="shared" si="0"/>
        <v>2024</v>
      </c>
    </row>
    <row r="12" spans="1:20" ht="38.1" customHeight="1">
      <c r="A12" s="4" t="s">
        <v>51</v>
      </c>
      <c r="B12" s="5" t="s">
        <v>52</v>
      </c>
      <c r="C12" s="3" t="s">
        <v>53</v>
      </c>
      <c r="D12" s="7" t="s">
        <v>54</v>
      </c>
      <c r="E12" s="6" t="s">
        <v>55</v>
      </c>
      <c r="F12" s="10" t="s">
        <v>56</v>
      </c>
      <c r="G12" s="3" t="s">
        <v>57</v>
      </c>
      <c r="H12" s="3" t="s">
        <v>58</v>
      </c>
      <c r="I12" s="2" t="s">
        <v>59</v>
      </c>
      <c r="J12" s="11">
        <v>45503</v>
      </c>
      <c r="K12" s="2" t="s">
        <v>65</v>
      </c>
      <c r="L12" s="9" t="s">
        <v>67</v>
      </c>
      <c r="M12" s="2" t="s">
        <v>62</v>
      </c>
      <c r="N12" s="2" t="s">
        <v>63</v>
      </c>
      <c r="O12" s="2" t="s">
        <v>63</v>
      </c>
      <c r="P12" s="2" t="s">
        <v>63</v>
      </c>
      <c r="Q12" s="9" t="s">
        <v>63</v>
      </c>
      <c r="R12" s="9" t="s">
        <v>64</v>
      </c>
      <c r="S12" s="12" t="s">
        <v>64</v>
      </c>
      <c r="T12" s="14">
        <f t="shared" si="0"/>
        <v>2024</v>
      </c>
    </row>
    <row r="13" spans="1:20" ht="38.1" customHeight="1">
      <c r="A13" s="4" t="s">
        <v>51</v>
      </c>
      <c r="B13" s="5" t="s">
        <v>52</v>
      </c>
      <c r="C13" s="3" t="s">
        <v>53</v>
      </c>
      <c r="D13" s="7" t="s">
        <v>54</v>
      </c>
      <c r="E13" s="6" t="s">
        <v>55</v>
      </c>
      <c r="F13" s="10" t="s">
        <v>56</v>
      </c>
      <c r="G13" s="3" t="s">
        <v>57</v>
      </c>
      <c r="H13" s="3" t="s">
        <v>58</v>
      </c>
      <c r="I13" s="2" t="s">
        <v>59</v>
      </c>
      <c r="J13" s="11">
        <v>45681</v>
      </c>
      <c r="K13" s="2" t="s">
        <v>65</v>
      </c>
      <c r="L13" s="9" t="s">
        <v>67</v>
      </c>
      <c r="M13" s="2" t="s">
        <v>62</v>
      </c>
      <c r="N13" s="2" t="s">
        <v>63</v>
      </c>
      <c r="O13" s="2" t="s">
        <v>63</v>
      </c>
      <c r="P13" s="2" t="s">
        <v>63</v>
      </c>
      <c r="Q13" s="9" t="s">
        <v>63</v>
      </c>
      <c r="R13" s="9" t="s">
        <v>64</v>
      </c>
      <c r="S13" s="12" t="s">
        <v>64</v>
      </c>
      <c r="T13" s="14">
        <f t="shared" si="0"/>
        <v>2025</v>
      </c>
    </row>
    <row r="14" spans="1:20" ht="38.1" customHeight="1">
      <c r="A14" s="4" t="s">
        <v>51</v>
      </c>
      <c r="B14" s="5" t="s">
        <v>52</v>
      </c>
      <c r="C14" s="3" t="s">
        <v>53</v>
      </c>
      <c r="D14" s="7" t="s">
        <v>54</v>
      </c>
      <c r="E14" s="6" t="s">
        <v>55</v>
      </c>
      <c r="F14" s="10" t="s">
        <v>56</v>
      </c>
      <c r="G14" s="3" t="s">
        <v>57</v>
      </c>
      <c r="H14" s="3" t="s">
        <v>58</v>
      </c>
      <c r="I14" s="2" t="s">
        <v>59</v>
      </c>
      <c r="J14" s="11">
        <v>45866</v>
      </c>
      <c r="K14" s="2" t="s">
        <v>65</v>
      </c>
      <c r="L14" s="9" t="s">
        <v>67</v>
      </c>
      <c r="M14" s="2" t="s">
        <v>62</v>
      </c>
      <c r="N14" s="2" t="s">
        <v>63</v>
      </c>
      <c r="O14" s="2" t="s">
        <v>63</v>
      </c>
      <c r="P14" s="2" t="s">
        <v>63</v>
      </c>
      <c r="Q14" s="9" t="s">
        <v>63</v>
      </c>
      <c r="R14" s="9" t="s">
        <v>64</v>
      </c>
      <c r="S14" s="12" t="s">
        <v>64</v>
      </c>
      <c r="T14" s="14">
        <f t="shared" si="0"/>
        <v>2025</v>
      </c>
    </row>
    <row r="15" spans="1:20" ht="38.1" customHeight="1">
      <c r="A15" s="4" t="s">
        <v>68</v>
      </c>
      <c r="B15" s="5">
        <v>990183899001</v>
      </c>
      <c r="C15" s="3" t="s">
        <v>69</v>
      </c>
      <c r="D15" s="8" t="s">
        <v>70</v>
      </c>
      <c r="E15" s="6" t="s">
        <v>71</v>
      </c>
      <c r="F15" s="3" t="s">
        <v>72</v>
      </c>
      <c r="G15" s="3" t="s">
        <v>73</v>
      </c>
      <c r="H15" s="3" t="s">
        <v>58</v>
      </c>
      <c r="I15" s="2" t="s">
        <v>74</v>
      </c>
      <c r="J15" s="11">
        <v>43991</v>
      </c>
      <c r="K15" s="2" t="s">
        <v>60</v>
      </c>
      <c r="L15" s="9" t="s">
        <v>75</v>
      </c>
      <c r="M15" s="2" t="s">
        <v>62</v>
      </c>
      <c r="N15" s="2" t="s">
        <v>63</v>
      </c>
      <c r="O15" s="2" t="s">
        <v>63</v>
      </c>
      <c r="P15" s="2" t="s">
        <v>63</v>
      </c>
      <c r="Q15" s="9" t="s">
        <v>63</v>
      </c>
      <c r="R15" s="13" t="s">
        <v>55</v>
      </c>
      <c r="S15" s="13" t="s">
        <v>55</v>
      </c>
      <c r="T15" s="14">
        <f t="shared" si="0"/>
        <v>2020</v>
      </c>
    </row>
    <row r="16" spans="1:20" ht="38.1" customHeight="1">
      <c r="A16" s="4" t="s">
        <v>68</v>
      </c>
      <c r="B16" s="5">
        <v>990183899001</v>
      </c>
      <c r="C16" s="3" t="s">
        <v>69</v>
      </c>
      <c r="D16" s="8" t="s">
        <v>70</v>
      </c>
      <c r="E16" s="6" t="s">
        <v>71</v>
      </c>
      <c r="F16" s="3" t="s">
        <v>72</v>
      </c>
      <c r="G16" s="3" t="s">
        <v>73</v>
      </c>
      <c r="H16" s="3" t="s">
        <v>58</v>
      </c>
      <c r="I16" s="2" t="s">
        <v>74</v>
      </c>
      <c r="J16" s="11">
        <v>44165</v>
      </c>
      <c r="K16" s="9" t="s">
        <v>65</v>
      </c>
      <c r="L16" s="9" t="s">
        <v>75</v>
      </c>
      <c r="M16" s="2" t="s">
        <v>62</v>
      </c>
      <c r="N16" s="2" t="s">
        <v>63</v>
      </c>
      <c r="O16" s="2" t="s">
        <v>63</v>
      </c>
      <c r="P16" s="2" t="s">
        <v>63</v>
      </c>
      <c r="Q16" s="9" t="s">
        <v>63</v>
      </c>
      <c r="R16" s="13" t="s">
        <v>55</v>
      </c>
      <c r="S16" s="13" t="s">
        <v>55</v>
      </c>
      <c r="T16" s="14">
        <f t="shared" si="0"/>
        <v>2020</v>
      </c>
    </row>
    <row r="17" spans="1:20" ht="38.1" customHeight="1">
      <c r="A17" s="4" t="s">
        <v>68</v>
      </c>
      <c r="B17" s="5">
        <v>990183899001</v>
      </c>
      <c r="C17" s="3" t="s">
        <v>69</v>
      </c>
      <c r="D17" s="8" t="s">
        <v>70</v>
      </c>
      <c r="E17" s="6" t="s">
        <v>71</v>
      </c>
      <c r="F17" s="3" t="s">
        <v>72</v>
      </c>
      <c r="G17" s="3" t="s">
        <v>73</v>
      </c>
      <c r="H17" s="3" t="s">
        <v>58</v>
      </c>
      <c r="I17" s="2" t="s">
        <v>74</v>
      </c>
      <c r="J17" s="11">
        <v>44347</v>
      </c>
      <c r="K17" s="9" t="s">
        <v>65</v>
      </c>
      <c r="L17" s="9" t="s">
        <v>75</v>
      </c>
      <c r="M17" s="2" t="s">
        <v>62</v>
      </c>
      <c r="N17" s="2" t="s">
        <v>63</v>
      </c>
      <c r="O17" s="2" t="s">
        <v>63</v>
      </c>
      <c r="P17" s="2" t="s">
        <v>63</v>
      </c>
      <c r="Q17" s="9" t="s">
        <v>63</v>
      </c>
      <c r="R17" s="13" t="s">
        <v>55</v>
      </c>
      <c r="S17" s="13" t="s">
        <v>55</v>
      </c>
      <c r="T17" s="14">
        <f t="shared" si="0"/>
        <v>2021</v>
      </c>
    </row>
    <row r="18" spans="1:20" ht="38.1" customHeight="1">
      <c r="A18" s="4" t="s">
        <v>68</v>
      </c>
      <c r="B18" s="5">
        <v>990183899001</v>
      </c>
      <c r="C18" s="3" t="s">
        <v>69</v>
      </c>
      <c r="D18" s="8" t="s">
        <v>70</v>
      </c>
      <c r="E18" s="6" t="s">
        <v>71</v>
      </c>
      <c r="F18" s="3" t="s">
        <v>72</v>
      </c>
      <c r="G18" s="3" t="s">
        <v>73</v>
      </c>
      <c r="H18" s="3" t="s">
        <v>58</v>
      </c>
      <c r="I18" s="2" t="s">
        <v>74</v>
      </c>
      <c r="J18" s="11">
        <v>44530</v>
      </c>
      <c r="K18" s="9" t="s">
        <v>65</v>
      </c>
      <c r="L18" s="9" t="s">
        <v>75</v>
      </c>
      <c r="M18" s="2" t="s">
        <v>62</v>
      </c>
      <c r="N18" s="2" t="s">
        <v>63</v>
      </c>
      <c r="O18" s="2" t="s">
        <v>63</v>
      </c>
      <c r="P18" s="2" t="s">
        <v>63</v>
      </c>
      <c r="Q18" s="9" t="s">
        <v>63</v>
      </c>
      <c r="R18" s="13" t="s">
        <v>55</v>
      </c>
      <c r="S18" s="13" t="s">
        <v>55</v>
      </c>
      <c r="T18" s="14">
        <f t="shared" si="0"/>
        <v>2021</v>
      </c>
    </row>
    <row r="19" spans="1:20" ht="38.1" customHeight="1">
      <c r="A19" s="4" t="s">
        <v>68</v>
      </c>
      <c r="B19" s="5">
        <v>990183899001</v>
      </c>
      <c r="C19" s="3" t="s">
        <v>69</v>
      </c>
      <c r="D19" s="8" t="s">
        <v>70</v>
      </c>
      <c r="E19" s="6" t="s">
        <v>71</v>
      </c>
      <c r="F19" s="3" t="s">
        <v>72</v>
      </c>
      <c r="G19" s="3" t="s">
        <v>73</v>
      </c>
      <c r="H19" s="3" t="s">
        <v>58</v>
      </c>
      <c r="I19" s="2" t="s">
        <v>74</v>
      </c>
      <c r="J19" s="11">
        <v>44712</v>
      </c>
      <c r="K19" s="9" t="s">
        <v>65</v>
      </c>
      <c r="L19" s="9" t="s">
        <v>75</v>
      </c>
      <c r="M19" s="2" t="s">
        <v>62</v>
      </c>
      <c r="N19" s="2" t="s">
        <v>63</v>
      </c>
      <c r="O19" s="2" t="s">
        <v>63</v>
      </c>
      <c r="P19" s="2" t="s">
        <v>63</v>
      </c>
      <c r="Q19" s="9" t="s">
        <v>63</v>
      </c>
      <c r="R19" s="13" t="s">
        <v>55</v>
      </c>
      <c r="S19" s="13" t="s">
        <v>55</v>
      </c>
      <c r="T19" s="14">
        <f t="shared" si="0"/>
        <v>2022</v>
      </c>
    </row>
    <row r="20" spans="1:20" ht="38.1" customHeight="1">
      <c r="A20" s="4" t="s">
        <v>68</v>
      </c>
      <c r="B20" s="5">
        <v>990183899001</v>
      </c>
      <c r="C20" s="3" t="s">
        <v>69</v>
      </c>
      <c r="D20" s="8" t="s">
        <v>70</v>
      </c>
      <c r="E20" s="6" t="s">
        <v>71</v>
      </c>
      <c r="F20" s="3" t="s">
        <v>72</v>
      </c>
      <c r="G20" s="3" t="s">
        <v>73</v>
      </c>
      <c r="H20" s="3" t="s">
        <v>58</v>
      </c>
      <c r="I20" s="2" t="s">
        <v>74</v>
      </c>
      <c r="J20" s="11">
        <v>44904</v>
      </c>
      <c r="K20" s="9" t="s">
        <v>66</v>
      </c>
      <c r="L20" s="9" t="s">
        <v>76</v>
      </c>
      <c r="M20" s="2" t="s">
        <v>62</v>
      </c>
      <c r="N20" s="2" t="s">
        <v>63</v>
      </c>
      <c r="O20" s="2" t="s">
        <v>63</v>
      </c>
      <c r="P20" s="2" t="s">
        <v>63</v>
      </c>
      <c r="Q20" s="9" t="s">
        <v>63</v>
      </c>
      <c r="R20" s="13" t="s">
        <v>55</v>
      </c>
      <c r="S20" s="13" t="s">
        <v>55</v>
      </c>
      <c r="T20" s="14">
        <f t="shared" si="0"/>
        <v>2022</v>
      </c>
    </row>
    <row r="21" spans="1:20" ht="38.1" customHeight="1">
      <c r="A21" s="4" t="s">
        <v>68</v>
      </c>
      <c r="B21" s="5">
        <v>990183899001</v>
      </c>
      <c r="C21" s="3" t="s">
        <v>69</v>
      </c>
      <c r="D21" s="8" t="s">
        <v>70</v>
      </c>
      <c r="E21" s="6" t="s">
        <v>71</v>
      </c>
      <c r="F21" s="3" t="s">
        <v>72</v>
      </c>
      <c r="G21" s="3" t="s">
        <v>73</v>
      </c>
      <c r="H21" s="3" t="s">
        <v>58</v>
      </c>
      <c r="I21" s="2" t="s">
        <v>74</v>
      </c>
      <c r="J21" s="11">
        <v>45086</v>
      </c>
      <c r="K21" s="9" t="s">
        <v>65</v>
      </c>
      <c r="L21" s="9" t="s">
        <v>76</v>
      </c>
      <c r="M21" s="2" t="s">
        <v>62</v>
      </c>
      <c r="N21" s="2" t="s">
        <v>63</v>
      </c>
      <c r="O21" s="2" t="s">
        <v>63</v>
      </c>
      <c r="P21" s="2" t="s">
        <v>63</v>
      </c>
      <c r="Q21" s="9" t="s">
        <v>63</v>
      </c>
      <c r="R21" s="13" t="s">
        <v>55</v>
      </c>
      <c r="S21" s="13" t="s">
        <v>55</v>
      </c>
      <c r="T21" s="14">
        <f t="shared" si="0"/>
        <v>2023</v>
      </c>
    </row>
    <row r="22" spans="1:20" ht="38.1" customHeight="1">
      <c r="A22" s="4" t="s">
        <v>68</v>
      </c>
      <c r="B22" s="5">
        <v>990183899001</v>
      </c>
      <c r="C22" s="3" t="s">
        <v>69</v>
      </c>
      <c r="D22" s="8" t="s">
        <v>70</v>
      </c>
      <c r="E22" s="6" t="s">
        <v>71</v>
      </c>
      <c r="F22" s="3" t="s">
        <v>72</v>
      </c>
      <c r="G22" s="3" t="s">
        <v>73</v>
      </c>
      <c r="H22" s="3" t="s">
        <v>58</v>
      </c>
      <c r="I22" s="2" t="s">
        <v>74</v>
      </c>
      <c r="J22" s="11">
        <v>45261</v>
      </c>
      <c r="K22" s="9" t="s">
        <v>65</v>
      </c>
      <c r="L22" s="9" t="s">
        <v>76</v>
      </c>
      <c r="M22" s="2" t="s">
        <v>62</v>
      </c>
      <c r="N22" s="2" t="s">
        <v>63</v>
      </c>
      <c r="O22" s="2" t="s">
        <v>63</v>
      </c>
      <c r="P22" s="2" t="s">
        <v>63</v>
      </c>
      <c r="Q22" s="9" t="s">
        <v>63</v>
      </c>
      <c r="R22" s="13" t="s">
        <v>55</v>
      </c>
      <c r="S22" s="13" t="s">
        <v>55</v>
      </c>
      <c r="T22" s="14">
        <f t="shared" si="0"/>
        <v>2023</v>
      </c>
    </row>
    <row r="23" spans="1:20" ht="38.1" customHeight="1">
      <c r="A23" s="4" t="s">
        <v>68</v>
      </c>
      <c r="B23" s="5">
        <v>990183899001</v>
      </c>
      <c r="C23" s="3" t="s">
        <v>69</v>
      </c>
      <c r="D23" s="8" t="s">
        <v>70</v>
      </c>
      <c r="E23" s="6" t="s">
        <v>71</v>
      </c>
      <c r="F23" s="3" t="s">
        <v>72</v>
      </c>
      <c r="G23" s="3" t="s">
        <v>73</v>
      </c>
      <c r="H23" s="3" t="s">
        <v>58</v>
      </c>
      <c r="I23" s="2" t="s">
        <v>74</v>
      </c>
      <c r="J23" s="11">
        <v>45467</v>
      </c>
      <c r="K23" s="9" t="s">
        <v>66</v>
      </c>
      <c r="L23" s="9" t="s">
        <v>67</v>
      </c>
      <c r="M23" s="2" t="s">
        <v>62</v>
      </c>
      <c r="N23" s="2" t="s">
        <v>63</v>
      </c>
      <c r="O23" s="2" t="s">
        <v>63</v>
      </c>
      <c r="P23" s="2" t="s">
        <v>63</v>
      </c>
      <c r="Q23" s="9" t="s">
        <v>63</v>
      </c>
      <c r="R23" s="13" t="s">
        <v>55</v>
      </c>
      <c r="S23" s="13" t="s">
        <v>55</v>
      </c>
      <c r="T23" s="14">
        <f t="shared" si="0"/>
        <v>2024</v>
      </c>
    </row>
    <row r="24" spans="1:20" ht="38.1" customHeight="1">
      <c r="A24" s="4" t="s">
        <v>68</v>
      </c>
      <c r="B24" s="5">
        <v>990183899001</v>
      </c>
      <c r="C24" s="3" t="s">
        <v>69</v>
      </c>
      <c r="D24" s="8" t="s">
        <v>70</v>
      </c>
      <c r="E24" s="6" t="s">
        <v>71</v>
      </c>
      <c r="F24" s="3" t="s">
        <v>72</v>
      </c>
      <c r="G24" s="3" t="s">
        <v>73</v>
      </c>
      <c r="H24" s="3" t="s">
        <v>58</v>
      </c>
      <c r="I24" s="2" t="s">
        <v>77</v>
      </c>
      <c r="J24" s="11">
        <v>45617</v>
      </c>
      <c r="K24" s="2" t="s">
        <v>65</v>
      </c>
      <c r="L24" s="9" t="s">
        <v>67</v>
      </c>
      <c r="M24" s="2" t="s">
        <v>62</v>
      </c>
      <c r="N24" s="2" t="s">
        <v>63</v>
      </c>
      <c r="O24" s="2" t="s">
        <v>63</v>
      </c>
      <c r="P24" s="2" t="s">
        <v>63</v>
      </c>
      <c r="Q24" s="9" t="s">
        <v>63</v>
      </c>
      <c r="R24" s="13" t="s">
        <v>55</v>
      </c>
      <c r="S24" s="13" t="s">
        <v>55</v>
      </c>
      <c r="T24" s="14">
        <f t="shared" si="0"/>
        <v>2024</v>
      </c>
    </row>
    <row r="25" spans="1:20" ht="38.1" customHeight="1">
      <c r="A25" s="4" t="s">
        <v>68</v>
      </c>
      <c r="B25" s="5">
        <v>990183899001</v>
      </c>
      <c r="C25" s="3" t="s">
        <v>69</v>
      </c>
      <c r="D25" s="8" t="s">
        <v>70</v>
      </c>
      <c r="E25" s="6" t="s">
        <v>71</v>
      </c>
      <c r="F25" s="3" t="s">
        <v>72</v>
      </c>
      <c r="G25" s="3" t="s">
        <v>73</v>
      </c>
      <c r="H25" s="3" t="s">
        <v>58</v>
      </c>
      <c r="I25" s="2" t="s">
        <v>78</v>
      </c>
      <c r="J25" s="11">
        <v>45807</v>
      </c>
      <c r="K25" s="2" t="s">
        <v>65</v>
      </c>
      <c r="L25" s="9" t="s">
        <v>67</v>
      </c>
      <c r="M25" s="2" t="s">
        <v>62</v>
      </c>
      <c r="N25" s="2" t="s">
        <v>63</v>
      </c>
      <c r="O25" s="2" t="s">
        <v>63</v>
      </c>
      <c r="P25" s="2" t="s">
        <v>63</v>
      </c>
      <c r="Q25" s="9" t="s">
        <v>63</v>
      </c>
      <c r="R25" s="13" t="s">
        <v>55</v>
      </c>
      <c r="S25" s="13" t="s">
        <v>55</v>
      </c>
      <c r="T25" s="14">
        <f t="shared" si="0"/>
        <v>2025</v>
      </c>
    </row>
    <row r="26" spans="1:20" ht="38.1" customHeight="1">
      <c r="A26" s="4" t="s">
        <v>68</v>
      </c>
      <c r="B26" s="5">
        <v>990183899001</v>
      </c>
      <c r="C26" s="3" t="s">
        <v>69</v>
      </c>
      <c r="D26" s="8" t="s">
        <v>70</v>
      </c>
      <c r="E26" s="6" t="s">
        <v>71</v>
      </c>
      <c r="F26" s="3" t="s">
        <v>72</v>
      </c>
      <c r="G26" s="3" t="s">
        <v>73</v>
      </c>
      <c r="H26" s="3" t="s">
        <v>58</v>
      </c>
      <c r="I26" s="2" t="s">
        <v>78</v>
      </c>
      <c r="J26" s="11">
        <v>45988</v>
      </c>
      <c r="K26" s="2" t="s">
        <v>65</v>
      </c>
      <c r="L26" s="9" t="s">
        <v>67</v>
      </c>
      <c r="M26" s="2" t="s">
        <v>62</v>
      </c>
      <c r="N26" s="2" t="s">
        <v>63</v>
      </c>
      <c r="O26" s="2" t="s">
        <v>63</v>
      </c>
      <c r="P26" s="2" t="s">
        <v>63</v>
      </c>
      <c r="Q26" s="9" t="s">
        <v>63</v>
      </c>
      <c r="R26" s="13" t="s">
        <v>55</v>
      </c>
      <c r="S26" s="13" t="s">
        <v>55</v>
      </c>
      <c r="T26" s="14">
        <f t="shared" si="0"/>
        <v>2025</v>
      </c>
    </row>
    <row r="27" spans="1:20" ht="38.1" customHeight="1">
      <c r="A27" s="4" t="s">
        <v>68</v>
      </c>
      <c r="B27" s="5">
        <v>990183899001</v>
      </c>
      <c r="C27" s="3" t="s">
        <v>69</v>
      </c>
      <c r="D27" s="4" t="s">
        <v>79</v>
      </c>
      <c r="E27" s="4" t="s">
        <v>80</v>
      </c>
      <c r="F27" s="3" t="s">
        <v>81</v>
      </c>
      <c r="G27" s="3" t="s">
        <v>82</v>
      </c>
      <c r="H27" s="3" t="s">
        <v>58</v>
      </c>
      <c r="I27" s="2" t="s">
        <v>74</v>
      </c>
      <c r="J27" s="11">
        <v>44616</v>
      </c>
      <c r="K27" s="2" t="s">
        <v>60</v>
      </c>
      <c r="L27" s="9" t="s">
        <v>76</v>
      </c>
      <c r="M27" s="2" t="s">
        <v>62</v>
      </c>
      <c r="N27" s="2" t="s">
        <v>63</v>
      </c>
      <c r="O27" s="2" t="s">
        <v>63</v>
      </c>
      <c r="P27" s="2" t="s">
        <v>63</v>
      </c>
      <c r="Q27" s="9" t="s">
        <v>63</v>
      </c>
      <c r="R27" s="13" t="s">
        <v>55</v>
      </c>
      <c r="S27" s="13" t="s">
        <v>55</v>
      </c>
      <c r="T27" s="14">
        <f t="shared" si="0"/>
        <v>2022</v>
      </c>
    </row>
    <row r="28" spans="1:20" ht="38.1" customHeight="1">
      <c r="A28" s="4" t="s">
        <v>68</v>
      </c>
      <c r="B28" s="5">
        <v>990183899001</v>
      </c>
      <c r="C28" s="3" t="s">
        <v>69</v>
      </c>
      <c r="D28" s="4" t="s">
        <v>79</v>
      </c>
      <c r="E28" s="4" t="s">
        <v>80</v>
      </c>
      <c r="F28" s="3" t="s">
        <v>81</v>
      </c>
      <c r="G28" s="3" t="s">
        <v>82</v>
      </c>
      <c r="H28" s="3" t="s">
        <v>58</v>
      </c>
      <c r="I28" s="2" t="s">
        <v>74</v>
      </c>
      <c r="J28" s="11">
        <v>44804</v>
      </c>
      <c r="K28" s="2" t="s">
        <v>65</v>
      </c>
      <c r="L28" s="9" t="s">
        <v>76</v>
      </c>
      <c r="M28" s="2" t="s">
        <v>62</v>
      </c>
      <c r="N28" s="2" t="s">
        <v>63</v>
      </c>
      <c r="O28" s="2" t="s">
        <v>63</v>
      </c>
      <c r="P28" s="2" t="s">
        <v>63</v>
      </c>
      <c r="Q28" s="9" t="s">
        <v>63</v>
      </c>
      <c r="R28" s="13" t="s">
        <v>55</v>
      </c>
      <c r="S28" s="13" t="s">
        <v>55</v>
      </c>
      <c r="T28" s="14">
        <f t="shared" si="0"/>
        <v>2022</v>
      </c>
    </row>
    <row r="29" spans="1:20" ht="38.1" customHeight="1">
      <c r="A29" s="4" t="s">
        <v>68</v>
      </c>
      <c r="B29" s="5">
        <v>990183899001</v>
      </c>
      <c r="C29" s="3" t="s">
        <v>69</v>
      </c>
      <c r="D29" s="4" t="s">
        <v>79</v>
      </c>
      <c r="E29" s="4" t="s">
        <v>80</v>
      </c>
      <c r="F29" s="3" t="s">
        <v>81</v>
      </c>
      <c r="G29" s="3" t="s">
        <v>82</v>
      </c>
      <c r="H29" s="3" t="s">
        <v>58</v>
      </c>
      <c r="I29" s="2" t="s">
        <v>74</v>
      </c>
      <c r="J29" s="11">
        <v>44985</v>
      </c>
      <c r="K29" s="2" t="s">
        <v>65</v>
      </c>
      <c r="L29" s="9" t="s">
        <v>76</v>
      </c>
      <c r="M29" s="2" t="s">
        <v>62</v>
      </c>
      <c r="N29" s="2" t="s">
        <v>63</v>
      </c>
      <c r="O29" s="2" t="s">
        <v>63</v>
      </c>
      <c r="P29" s="2" t="s">
        <v>63</v>
      </c>
      <c r="Q29" s="9" t="s">
        <v>63</v>
      </c>
      <c r="R29" s="13" t="s">
        <v>55</v>
      </c>
      <c r="S29" s="13" t="s">
        <v>55</v>
      </c>
      <c r="T29" s="14">
        <f t="shared" si="0"/>
        <v>2023</v>
      </c>
    </row>
    <row r="30" spans="1:20" ht="38.1" customHeight="1">
      <c r="A30" s="4" t="s">
        <v>68</v>
      </c>
      <c r="B30" s="5">
        <v>990183899001</v>
      </c>
      <c r="C30" s="3" t="s">
        <v>69</v>
      </c>
      <c r="D30" s="4" t="s">
        <v>79</v>
      </c>
      <c r="E30" s="4" t="s">
        <v>80</v>
      </c>
      <c r="F30" s="3" t="s">
        <v>81</v>
      </c>
      <c r="G30" s="3" t="s">
        <v>82</v>
      </c>
      <c r="H30" s="3" t="s">
        <v>58</v>
      </c>
      <c r="I30" s="2" t="s">
        <v>74</v>
      </c>
      <c r="J30" s="11">
        <v>45169</v>
      </c>
      <c r="K30" s="2" t="s">
        <v>65</v>
      </c>
      <c r="L30" s="9" t="s">
        <v>76</v>
      </c>
      <c r="M30" s="2" t="s">
        <v>62</v>
      </c>
      <c r="N30" s="2" t="s">
        <v>63</v>
      </c>
      <c r="O30" s="2" t="s">
        <v>63</v>
      </c>
      <c r="P30" s="2" t="s">
        <v>63</v>
      </c>
      <c r="Q30" s="9" t="s">
        <v>63</v>
      </c>
      <c r="R30" s="13" t="s">
        <v>55</v>
      </c>
      <c r="S30" s="13" t="s">
        <v>55</v>
      </c>
      <c r="T30" s="14">
        <f t="shared" si="0"/>
        <v>2023</v>
      </c>
    </row>
    <row r="31" spans="1:20" ht="38.1" customHeight="1">
      <c r="A31" s="4" t="s">
        <v>68</v>
      </c>
      <c r="B31" s="5">
        <v>990183899001</v>
      </c>
      <c r="C31" s="3" t="s">
        <v>69</v>
      </c>
      <c r="D31" s="4" t="s">
        <v>79</v>
      </c>
      <c r="E31" s="4" t="s">
        <v>80</v>
      </c>
      <c r="F31" s="3" t="s">
        <v>81</v>
      </c>
      <c r="G31" s="3" t="s">
        <v>82</v>
      </c>
      <c r="H31" s="3" t="s">
        <v>58</v>
      </c>
      <c r="I31" s="2" t="s">
        <v>74</v>
      </c>
      <c r="J31" s="11">
        <v>45343</v>
      </c>
      <c r="K31" s="2" t="s">
        <v>65</v>
      </c>
      <c r="L31" s="9" t="s">
        <v>76</v>
      </c>
      <c r="M31" s="2" t="s">
        <v>62</v>
      </c>
      <c r="N31" s="2" t="s">
        <v>63</v>
      </c>
      <c r="O31" s="2" t="s">
        <v>63</v>
      </c>
      <c r="P31" s="2" t="s">
        <v>63</v>
      </c>
      <c r="Q31" s="9" t="s">
        <v>63</v>
      </c>
      <c r="R31" s="13" t="s">
        <v>55</v>
      </c>
      <c r="S31" s="13" t="s">
        <v>55</v>
      </c>
      <c r="T31" s="14">
        <f t="shared" si="0"/>
        <v>2024</v>
      </c>
    </row>
    <row r="32" spans="1:20" ht="38.1" customHeight="1">
      <c r="A32" s="4" t="s">
        <v>68</v>
      </c>
      <c r="B32" s="5">
        <v>990183899001</v>
      </c>
      <c r="C32" s="3" t="s">
        <v>69</v>
      </c>
      <c r="D32" s="4" t="s">
        <v>79</v>
      </c>
      <c r="E32" s="4" t="s">
        <v>80</v>
      </c>
      <c r="F32" s="3" t="s">
        <v>81</v>
      </c>
      <c r="G32" s="3" t="s">
        <v>82</v>
      </c>
      <c r="H32" s="3" t="s">
        <v>58</v>
      </c>
      <c r="I32" s="2" t="s">
        <v>74</v>
      </c>
      <c r="J32" s="11">
        <v>45533</v>
      </c>
      <c r="K32" s="9" t="s">
        <v>66</v>
      </c>
      <c r="L32" s="9" t="s">
        <v>67</v>
      </c>
      <c r="M32" s="2" t="s">
        <v>62</v>
      </c>
      <c r="N32" s="2" t="s">
        <v>63</v>
      </c>
      <c r="O32" s="2" t="s">
        <v>63</v>
      </c>
      <c r="P32" s="2" t="s">
        <v>63</v>
      </c>
      <c r="Q32" s="9" t="s">
        <v>63</v>
      </c>
      <c r="R32" s="13" t="s">
        <v>55</v>
      </c>
      <c r="S32" s="13" t="s">
        <v>55</v>
      </c>
      <c r="T32" s="14">
        <f t="shared" si="0"/>
        <v>2024</v>
      </c>
    </row>
    <row r="33" spans="1:20" ht="38.1" customHeight="1">
      <c r="A33" s="4" t="s">
        <v>68</v>
      </c>
      <c r="B33" s="5">
        <v>990183899001</v>
      </c>
      <c r="C33" s="3" t="s">
        <v>69</v>
      </c>
      <c r="D33" s="4" t="s">
        <v>79</v>
      </c>
      <c r="E33" s="4" t="s">
        <v>80</v>
      </c>
      <c r="F33" s="3" t="s">
        <v>81</v>
      </c>
      <c r="G33" s="3" t="s">
        <v>82</v>
      </c>
      <c r="H33" s="3" t="s">
        <v>58</v>
      </c>
      <c r="I33" s="2" t="s">
        <v>77</v>
      </c>
      <c r="J33" s="11">
        <v>45714</v>
      </c>
      <c r="K33" s="2" t="s">
        <v>65</v>
      </c>
      <c r="L33" s="9" t="s">
        <v>67</v>
      </c>
      <c r="M33" s="2" t="s">
        <v>62</v>
      </c>
      <c r="N33" s="2" t="s">
        <v>63</v>
      </c>
      <c r="O33" s="2" t="s">
        <v>63</v>
      </c>
      <c r="P33" s="2" t="s">
        <v>63</v>
      </c>
      <c r="Q33" s="9" t="s">
        <v>63</v>
      </c>
      <c r="R33" s="13" t="s">
        <v>55</v>
      </c>
      <c r="S33" s="13" t="s">
        <v>55</v>
      </c>
      <c r="T33" s="14">
        <f t="shared" si="0"/>
        <v>2025</v>
      </c>
    </row>
    <row r="34" spans="1:20" ht="38.1" customHeight="1">
      <c r="A34" s="4" t="s">
        <v>68</v>
      </c>
      <c r="B34" s="5">
        <v>990183899001</v>
      </c>
      <c r="C34" s="3" t="s">
        <v>69</v>
      </c>
      <c r="D34" s="4" t="s">
        <v>79</v>
      </c>
      <c r="E34" s="4" t="s">
        <v>80</v>
      </c>
      <c r="F34" s="3" t="s">
        <v>81</v>
      </c>
      <c r="G34" s="3" t="s">
        <v>82</v>
      </c>
      <c r="H34" s="3" t="s">
        <v>58</v>
      </c>
      <c r="I34" s="2" t="s">
        <v>78</v>
      </c>
      <c r="J34" s="11">
        <v>45807</v>
      </c>
      <c r="K34" s="2" t="s">
        <v>65</v>
      </c>
      <c r="L34" s="9" t="s">
        <v>67</v>
      </c>
      <c r="M34" s="2" t="s">
        <v>62</v>
      </c>
      <c r="N34" s="2" t="s">
        <v>63</v>
      </c>
      <c r="O34" s="2" t="s">
        <v>63</v>
      </c>
      <c r="P34" s="2" t="s">
        <v>63</v>
      </c>
      <c r="Q34" s="9" t="s">
        <v>63</v>
      </c>
      <c r="R34" s="13" t="s">
        <v>55</v>
      </c>
      <c r="S34" s="13" t="s">
        <v>55</v>
      </c>
      <c r="T34" s="14">
        <f t="shared" si="0"/>
        <v>2025</v>
      </c>
    </row>
    <row r="35" spans="1:20" ht="38.1" customHeight="1">
      <c r="A35" s="4" t="s">
        <v>68</v>
      </c>
      <c r="B35" s="5">
        <v>990183899001</v>
      </c>
      <c r="C35" s="3" t="s">
        <v>69</v>
      </c>
      <c r="D35" s="4" t="s">
        <v>79</v>
      </c>
      <c r="E35" s="4" t="s">
        <v>80</v>
      </c>
      <c r="F35" s="3" t="s">
        <v>81</v>
      </c>
      <c r="G35" s="3" t="s">
        <v>82</v>
      </c>
      <c r="H35" s="3" t="s">
        <v>58</v>
      </c>
      <c r="I35" s="2" t="s">
        <v>78</v>
      </c>
      <c r="J35" s="11">
        <v>45988</v>
      </c>
      <c r="K35" s="2" t="s">
        <v>65</v>
      </c>
      <c r="L35" s="9" t="s">
        <v>67</v>
      </c>
      <c r="M35" s="2" t="s">
        <v>62</v>
      </c>
      <c r="N35" s="2" t="s">
        <v>63</v>
      </c>
      <c r="O35" s="2" t="s">
        <v>63</v>
      </c>
      <c r="P35" s="2" t="s">
        <v>63</v>
      </c>
      <c r="Q35" s="9" t="s">
        <v>63</v>
      </c>
      <c r="R35" s="13" t="s">
        <v>55</v>
      </c>
      <c r="S35" s="13" t="s">
        <v>55</v>
      </c>
      <c r="T35" s="14">
        <f t="shared" si="0"/>
        <v>2025</v>
      </c>
    </row>
    <row r="36" spans="1:20" ht="38.1" customHeight="1">
      <c r="A36" s="4" t="s">
        <v>68</v>
      </c>
      <c r="B36" s="5">
        <v>990183899001</v>
      </c>
      <c r="C36" s="3" t="s">
        <v>69</v>
      </c>
      <c r="D36" s="4" t="s">
        <v>79</v>
      </c>
      <c r="E36" s="4" t="s">
        <v>80</v>
      </c>
      <c r="F36" s="3" t="s">
        <v>81</v>
      </c>
      <c r="G36" s="3" t="s">
        <v>82</v>
      </c>
      <c r="H36" s="3" t="s">
        <v>58</v>
      </c>
      <c r="I36" s="2" t="s">
        <v>83</v>
      </c>
      <c r="J36" s="11">
        <v>46164</v>
      </c>
      <c r="K36" s="2" t="s">
        <v>65</v>
      </c>
      <c r="L36" s="9" t="s">
        <v>67</v>
      </c>
      <c r="M36" s="2" t="s">
        <v>62</v>
      </c>
      <c r="N36" s="2" t="s">
        <v>63</v>
      </c>
      <c r="O36" s="2" t="s">
        <v>63</v>
      </c>
      <c r="P36" s="2" t="s">
        <v>63</v>
      </c>
      <c r="Q36" s="9" t="s">
        <v>63</v>
      </c>
      <c r="R36" s="13" t="s">
        <v>64</v>
      </c>
      <c r="S36" s="13" t="s">
        <v>64</v>
      </c>
      <c r="T36" s="14">
        <f t="shared" si="0"/>
        <v>2026</v>
      </c>
    </row>
    <row r="37" spans="1:20" ht="38.1" customHeight="1">
      <c r="A37" s="4" t="s">
        <v>68</v>
      </c>
      <c r="B37" s="5">
        <v>990183899001</v>
      </c>
      <c r="C37" s="3" t="s">
        <v>69</v>
      </c>
      <c r="D37" s="4" t="s">
        <v>84</v>
      </c>
      <c r="E37" s="6" t="s">
        <v>55</v>
      </c>
      <c r="F37" s="3" t="s">
        <v>85</v>
      </c>
      <c r="G37" s="3" t="s">
        <v>86</v>
      </c>
      <c r="H37" s="3" t="s">
        <v>87</v>
      </c>
      <c r="I37" s="2" t="s">
        <v>74</v>
      </c>
      <c r="J37" s="11">
        <v>44819</v>
      </c>
      <c r="K37" s="2" t="s">
        <v>60</v>
      </c>
      <c r="L37" s="9" t="s">
        <v>76</v>
      </c>
      <c r="M37" s="2" t="s">
        <v>62</v>
      </c>
      <c r="N37" s="2" t="s">
        <v>63</v>
      </c>
      <c r="O37" s="2" t="s">
        <v>63</v>
      </c>
      <c r="P37" s="2" t="s">
        <v>63</v>
      </c>
      <c r="Q37" s="9" t="s">
        <v>63</v>
      </c>
      <c r="R37" s="13" t="s">
        <v>55</v>
      </c>
      <c r="S37" s="13" t="s">
        <v>55</v>
      </c>
      <c r="T37" s="14">
        <f t="shared" si="0"/>
        <v>2022</v>
      </c>
    </row>
    <row r="38" spans="1:20" ht="38.1" customHeight="1">
      <c r="A38" s="4" t="s">
        <v>68</v>
      </c>
      <c r="B38" s="5">
        <v>990183899001</v>
      </c>
      <c r="C38" s="3" t="s">
        <v>69</v>
      </c>
      <c r="D38" s="4" t="s">
        <v>84</v>
      </c>
      <c r="E38" s="6" t="s">
        <v>55</v>
      </c>
      <c r="F38" s="3" t="s">
        <v>85</v>
      </c>
      <c r="G38" s="3" t="s">
        <v>86</v>
      </c>
      <c r="H38" s="3" t="s">
        <v>87</v>
      </c>
      <c r="I38" s="2" t="s">
        <v>74</v>
      </c>
      <c r="J38" s="11">
        <v>45016</v>
      </c>
      <c r="K38" s="2" t="s">
        <v>65</v>
      </c>
      <c r="L38" s="9" t="s">
        <v>76</v>
      </c>
      <c r="M38" s="2" t="s">
        <v>62</v>
      </c>
      <c r="N38" s="2" t="s">
        <v>63</v>
      </c>
      <c r="O38" s="2" t="s">
        <v>63</v>
      </c>
      <c r="P38" s="2" t="s">
        <v>63</v>
      </c>
      <c r="Q38" s="9" t="s">
        <v>63</v>
      </c>
      <c r="R38" s="13" t="s">
        <v>55</v>
      </c>
      <c r="S38" s="13" t="s">
        <v>55</v>
      </c>
      <c r="T38" s="14">
        <f t="shared" si="0"/>
        <v>2023</v>
      </c>
    </row>
    <row r="39" spans="1:20" ht="38.1" customHeight="1">
      <c r="A39" s="4" t="s">
        <v>68</v>
      </c>
      <c r="B39" s="5">
        <v>990183899001</v>
      </c>
      <c r="C39" s="3" t="s">
        <v>69</v>
      </c>
      <c r="D39" s="4" t="s">
        <v>84</v>
      </c>
      <c r="E39" s="6" t="s">
        <v>55</v>
      </c>
      <c r="F39" s="3" t="s">
        <v>85</v>
      </c>
      <c r="G39" s="3" t="s">
        <v>86</v>
      </c>
      <c r="H39" s="3" t="s">
        <v>87</v>
      </c>
      <c r="I39" s="2" t="s">
        <v>74</v>
      </c>
      <c r="J39" s="11">
        <v>45191</v>
      </c>
      <c r="K39" s="2" t="s">
        <v>65</v>
      </c>
      <c r="L39" s="9" t="s">
        <v>76</v>
      </c>
      <c r="M39" s="2" t="s">
        <v>62</v>
      </c>
      <c r="N39" s="2" t="s">
        <v>63</v>
      </c>
      <c r="O39" s="2" t="s">
        <v>63</v>
      </c>
      <c r="P39" s="2" t="s">
        <v>63</v>
      </c>
      <c r="Q39" s="9" t="s">
        <v>63</v>
      </c>
      <c r="R39" s="13" t="s">
        <v>55</v>
      </c>
      <c r="S39" s="13" t="s">
        <v>55</v>
      </c>
      <c r="T39" s="14">
        <f t="shared" si="0"/>
        <v>2023</v>
      </c>
    </row>
    <row r="40" spans="1:20" ht="38.1" customHeight="1">
      <c r="A40" s="4" t="s">
        <v>68</v>
      </c>
      <c r="B40" s="5">
        <v>990183899001</v>
      </c>
      <c r="C40" s="3" t="s">
        <v>69</v>
      </c>
      <c r="D40" s="4" t="s">
        <v>84</v>
      </c>
      <c r="E40" s="6" t="s">
        <v>55</v>
      </c>
      <c r="F40" s="3" t="s">
        <v>85</v>
      </c>
      <c r="G40" s="3" t="s">
        <v>86</v>
      </c>
      <c r="H40" s="3" t="s">
        <v>87</v>
      </c>
      <c r="I40" s="2" t="s">
        <v>74</v>
      </c>
      <c r="J40" s="11">
        <v>45379</v>
      </c>
      <c r="K40" s="2" t="s">
        <v>65</v>
      </c>
      <c r="L40" s="9" t="s">
        <v>76</v>
      </c>
      <c r="M40" s="2" t="s">
        <v>62</v>
      </c>
      <c r="N40" s="2" t="s">
        <v>63</v>
      </c>
      <c r="O40" s="2" t="s">
        <v>63</v>
      </c>
      <c r="P40" s="2" t="s">
        <v>63</v>
      </c>
      <c r="Q40" s="9" t="s">
        <v>63</v>
      </c>
      <c r="R40" s="13" t="s">
        <v>55</v>
      </c>
      <c r="S40" s="13" t="s">
        <v>55</v>
      </c>
      <c r="T40" s="14">
        <f t="shared" si="0"/>
        <v>2024</v>
      </c>
    </row>
    <row r="41" spans="1:20" ht="38.1" customHeight="1">
      <c r="A41" s="4" t="s">
        <v>68</v>
      </c>
      <c r="B41" s="5">
        <v>990183899001</v>
      </c>
      <c r="C41" s="3" t="s">
        <v>69</v>
      </c>
      <c r="D41" s="4" t="s">
        <v>84</v>
      </c>
      <c r="E41" s="6" t="s">
        <v>55</v>
      </c>
      <c r="F41" s="3" t="s">
        <v>85</v>
      </c>
      <c r="G41" s="3" t="s">
        <v>86</v>
      </c>
      <c r="H41" s="3" t="s">
        <v>87</v>
      </c>
      <c r="I41" s="2" t="s">
        <v>74</v>
      </c>
      <c r="J41" s="11">
        <v>45533</v>
      </c>
      <c r="K41" s="9" t="s">
        <v>66</v>
      </c>
      <c r="L41" s="9" t="s">
        <v>67</v>
      </c>
      <c r="M41" s="2" t="s">
        <v>62</v>
      </c>
      <c r="N41" s="2" t="s">
        <v>63</v>
      </c>
      <c r="O41" s="2" t="s">
        <v>63</v>
      </c>
      <c r="P41" s="2" t="s">
        <v>63</v>
      </c>
      <c r="Q41" s="9" t="s">
        <v>63</v>
      </c>
      <c r="R41" s="13" t="s">
        <v>55</v>
      </c>
      <c r="S41" s="13" t="s">
        <v>55</v>
      </c>
      <c r="T41" s="14">
        <f t="shared" si="0"/>
        <v>2024</v>
      </c>
    </row>
    <row r="42" spans="1:20" ht="38.1" customHeight="1">
      <c r="A42" s="4" t="s">
        <v>68</v>
      </c>
      <c r="B42" s="5">
        <v>990183899001</v>
      </c>
      <c r="C42" s="3" t="s">
        <v>69</v>
      </c>
      <c r="D42" s="4" t="s">
        <v>84</v>
      </c>
      <c r="E42" s="6" t="s">
        <v>55</v>
      </c>
      <c r="F42" s="3" t="s">
        <v>85</v>
      </c>
      <c r="G42" s="3" t="s">
        <v>86</v>
      </c>
      <c r="H42" s="3" t="s">
        <v>87</v>
      </c>
      <c r="I42" s="2" t="s">
        <v>77</v>
      </c>
      <c r="J42" s="11">
        <v>45714</v>
      </c>
      <c r="K42" s="2" t="s">
        <v>65</v>
      </c>
      <c r="L42" s="9" t="s">
        <v>67</v>
      </c>
      <c r="M42" s="2" t="s">
        <v>62</v>
      </c>
      <c r="N42" s="2" t="s">
        <v>63</v>
      </c>
      <c r="O42" s="2" t="s">
        <v>63</v>
      </c>
      <c r="P42" s="2" t="s">
        <v>63</v>
      </c>
      <c r="Q42" s="9" t="s">
        <v>63</v>
      </c>
      <c r="R42" s="13" t="s">
        <v>55</v>
      </c>
      <c r="S42" s="13" t="s">
        <v>55</v>
      </c>
      <c r="T42" s="14">
        <f t="shared" si="0"/>
        <v>2025</v>
      </c>
    </row>
    <row r="43" spans="1:20" ht="38.1" customHeight="1">
      <c r="A43" s="4" t="s">
        <v>68</v>
      </c>
      <c r="B43" s="5">
        <v>990183899001</v>
      </c>
      <c r="C43" s="3" t="s">
        <v>69</v>
      </c>
      <c r="D43" s="4" t="s">
        <v>88</v>
      </c>
      <c r="E43" s="4" t="s">
        <v>89</v>
      </c>
      <c r="F43" s="3" t="s">
        <v>90</v>
      </c>
      <c r="G43" s="3" t="s">
        <v>91</v>
      </c>
      <c r="H43" s="3" t="s">
        <v>58</v>
      </c>
      <c r="I43" s="2" t="s">
        <v>77</v>
      </c>
      <c r="J43" s="11">
        <v>45643</v>
      </c>
      <c r="K43" s="2" t="s">
        <v>60</v>
      </c>
      <c r="L43" s="9" t="s">
        <v>67</v>
      </c>
      <c r="M43" s="2" t="s">
        <v>62</v>
      </c>
      <c r="N43" s="2" t="s">
        <v>63</v>
      </c>
      <c r="O43" s="2" t="s">
        <v>63</v>
      </c>
      <c r="P43" s="2" t="s">
        <v>63</v>
      </c>
      <c r="Q43" s="9" t="s">
        <v>63</v>
      </c>
      <c r="R43" s="13" t="s">
        <v>55</v>
      </c>
      <c r="S43" s="13" t="s">
        <v>55</v>
      </c>
      <c r="T43" s="14">
        <f t="shared" si="0"/>
        <v>2024</v>
      </c>
    </row>
    <row r="44" spans="1:20" ht="38.1" customHeight="1">
      <c r="A44" s="4" t="s">
        <v>68</v>
      </c>
      <c r="B44" s="5">
        <v>990183899001</v>
      </c>
      <c r="C44" s="3" t="s">
        <v>69</v>
      </c>
      <c r="D44" s="4" t="s">
        <v>88</v>
      </c>
      <c r="E44" s="4" t="s">
        <v>89</v>
      </c>
      <c r="F44" s="3" t="s">
        <v>90</v>
      </c>
      <c r="G44" s="3" t="s">
        <v>91</v>
      </c>
      <c r="H44" s="3" t="s">
        <v>58</v>
      </c>
      <c r="I44" s="2" t="s">
        <v>92</v>
      </c>
      <c r="J44" s="11">
        <v>45807</v>
      </c>
      <c r="K44" s="2" t="s">
        <v>65</v>
      </c>
      <c r="L44" s="9" t="s">
        <v>67</v>
      </c>
      <c r="M44" s="2" t="s">
        <v>62</v>
      </c>
      <c r="N44" s="2" t="s">
        <v>63</v>
      </c>
      <c r="O44" s="2" t="s">
        <v>63</v>
      </c>
      <c r="P44" s="2" t="s">
        <v>63</v>
      </c>
      <c r="Q44" s="9" t="s">
        <v>63</v>
      </c>
      <c r="R44" s="13" t="s">
        <v>55</v>
      </c>
      <c r="S44" s="13" t="s">
        <v>55</v>
      </c>
      <c r="T44" s="14">
        <f t="shared" si="0"/>
        <v>2025</v>
      </c>
    </row>
    <row r="45" spans="1:20" ht="38.1" customHeight="1">
      <c r="A45" s="4" t="s">
        <v>68</v>
      </c>
      <c r="B45" s="5">
        <v>990183899001</v>
      </c>
      <c r="C45" s="3" t="s">
        <v>69</v>
      </c>
      <c r="D45" s="4" t="s">
        <v>88</v>
      </c>
      <c r="E45" s="4" t="s">
        <v>89</v>
      </c>
      <c r="F45" s="3" t="s">
        <v>90</v>
      </c>
      <c r="G45" s="3" t="s">
        <v>91</v>
      </c>
      <c r="H45" s="3" t="s">
        <v>58</v>
      </c>
      <c r="I45" s="2" t="s">
        <v>92</v>
      </c>
      <c r="J45" s="11">
        <v>45988</v>
      </c>
      <c r="K45" s="2" t="s">
        <v>65</v>
      </c>
      <c r="L45" s="9" t="s">
        <v>67</v>
      </c>
      <c r="M45" s="2" t="s">
        <v>62</v>
      </c>
      <c r="N45" s="2" t="s">
        <v>63</v>
      </c>
      <c r="O45" s="2" t="s">
        <v>63</v>
      </c>
      <c r="P45" s="2" t="s">
        <v>63</v>
      </c>
      <c r="Q45" s="9" t="s">
        <v>63</v>
      </c>
      <c r="R45" s="13" t="s">
        <v>55</v>
      </c>
      <c r="S45" s="13" t="s">
        <v>55</v>
      </c>
      <c r="T45" s="14">
        <f t="shared" si="0"/>
        <v>2025</v>
      </c>
    </row>
    <row r="46" spans="1:20" ht="38.1" customHeight="1">
      <c r="A46" s="4" t="s">
        <v>68</v>
      </c>
      <c r="B46" s="5">
        <v>990183899001</v>
      </c>
      <c r="C46" s="3" t="s">
        <v>69</v>
      </c>
      <c r="D46" s="4" t="s">
        <v>88</v>
      </c>
      <c r="E46" s="4" t="s">
        <v>89</v>
      </c>
      <c r="F46" s="3" t="s">
        <v>90</v>
      </c>
      <c r="G46" s="3" t="s">
        <v>91</v>
      </c>
      <c r="H46" s="3" t="s">
        <v>58</v>
      </c>
      <c r="I46" s="2" t="s">
        <v>93</v>
      </c>
      <c r="J46" s="11">
        <v>46164</v>
      </c>
      <c r="K46" s="2" t="s">
        <v>65</v>
      </c>
      <c r="L46" s="9" t="s">
        <v>67</v>
      </c>
      <c r="M46" s="2" t="s">
        <v>62</v>
      </c>
      <c r="N46" s="2" t="s">
        <v>63</v>
      </c>
      <c r="O46" s="2" t="s">
        <v>63</v>
      </c>
      <c r="P46" s="2" t="s">
        <v>63</v>
      </c>
      <c r="Q46" s="9" t="s">
        <v>63</v>
      </c>
      <c r="R46" s="13" t="s">
        <v>64</v>
      </c>
      <c r="S46" s="13" t="s">
        <v>64</v>
      </c>
      <c r="T46" s="14">
        <f t="shared" si="0"/>
        <v>2026</v>
      </c>
    </row>
  </sheetData>
  <sheetProtection algorithmName="SHA-512" hashValue="DGtQ8jvJYJGm2+37NXavwpp294IjILjU7Z8W8OTlxZKp4hRnt0SuAeaheRcQ12D84rbLAp7cD6loYs9nU15M5w==" saltValue="Ozp2Tg8u7cTq/CTv2bRueQ==" spinCount="100000" sheet="1" objects="1" scenarios="1"/>
  <mergeCells count="4">
    <mergeCell ref="A1:C1"/>
    <mergeCell ref="A2:C2"/>
    <mergeCell ref="D2:H2"/>
    <mergeCell ref="I2:S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Cabrera MFR</dc:creator>
  <cp:keywords/>
  <dc:description/>
  <cp:lastModifiedBy/>
  <cp:revision/>
  <dcterms:created xsi:type="dcterms:W3CDTF">2026-09-03T22:51:08Z</dcterms:created>
  <dcterms:modified xsi:type="dcterms:W3CDTF">2026-09-07T03:17:05Z</dcterms:modified>
  <cp:category/>
  <cp:contentStatus/>
</cp:coreProperties>
</file>